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15" activeTab="0"/>
  </bookViews>
  <sheets>
    <sheet name="MODELO CRONOGRAMA FIS FINANC" sheetId="1" r:id="rId1"/>
  </sheets>
  <definedNames>
    <definedName name="_xlnm.Print_Area" localSheetId="0">'MODELO CRONOGRAMA FIS FINANC'!$A$1:$K$33</definedName>
  </definedNames>
  <calcPr fullCalcOnLoad="1"/>
</workbook>
</file>

<file path=xl/sharedStrings.xml><?xml version="1.0" encoding="utf-8"?>
<sst xmlns="http://schemas.openxmlformats.org/spreadsheetml/2006/main" count="50" uniqueCount="34">
  <si>
    <t>TOTAL</t>
  </si>
  <si>
    <t xml:space="preserve"> </t>
  </si>
  <si>
    <t>CRONOGRAMA FÍSICO-FINANCEIRO</t>
  </si>
  <si>
    <t>FÍSICO/ FINANCEIRO</t>
  </si>
  <si>
    <t>MÊS 1</t>
  </si>
  <si>
    <t>MÊS 2</t>
  </si>
  <si>
    <t>MÊS 3</t>
  </si>
  <si>
    <t>Físico %</t>
  </si>
  <si>
    <t>Financeiro</t>
  </si>
  <si>
    <t>Observações:</t>
  </si>
  <si>
    <t>ITEM</t>
  </si>
  <si>
    <t>CÓDIGO</t>
  </si>
  <si>
    <t>ETAPAS/DESCRIÇÃO</t>
  </si>
  <si>
    <t>CREA</t>
  </si>
  <si>
    <t>TOTAL  ETAPAS</t>
  </si>
  <si>
    <t xml:space="preserve">VALOR DO CONVÊNIO: </t>
  </si>
  <si>
    <t>PREFEITURA: MUNICIPAL DE IPUIUNA</t>
  </si>
  <si>
    <t>JOSÉ DIAS DE MELO- Prefeito Municipal</t>
  </si>
  <si>
    <t>ROGÉRIO EVANGELISTA JUSTINO-Engenheiro Civil</t>
  </si>
  <si>
    <t>173439/D</t>
  </si>
  <si>
    <t>OBRA: REFORMA E AMPLIAÇÃO DO POLIESPORTIVO PROFESSOR LICURGO COSTA</t>
  </si>
  <si>
    <t>LOCAL: RUA JOÃO VILELA DOS REIS, CENTRO</t>
  </si>
  <si>
    <t>MOBILIZAÇÃO - CANTEIRO DE OBRAS- DEMOLIÇÕES</t>
  </si>
  <si>
    <t>FUNDAÇÃO, ESTRUTURA E CONCRETO</t>
  </si>
  <si>
    <t>ESQUADRIAS</t>
  </si>
  <si>
    <t>PISOS E REVESTIMENTO</t>
  </si>
  <si>
    <t>HIDROSSANITÁRIO</t>
  </si>
  <si>
    <t>COBRTURA</t>
  </si>
  <si>
    <t>INSTALAÇÃO ELETRICA</t>
  </si>
  <si>
    <t>DIVERSOS</t>
  </si>
  <si>
    <t>MÊS 4</t>
  </si>
  <si>
    <t>DIRETORIA TECNICA DE PROJETOS- SUBSEAM-SEGOV</t>
  </si>
  <si>
    <t>PRAZO DA OBRA:4 meses</t>
  </si>
  <si>
    <t>DATA: 28/11/2017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</si>
</sst>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&quot;R$&quot;\ #,##0.00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0" fillId="0" borderId="15" xfId="0" applyBorder="1" applyAlignment="1">
      <alignment vertical="center"/>
    </xf>
    <xf numFmtId="0" fontId="3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 wrapText="1"/>
    </xf>
    <xf numFmtId="0" fontId="0" fillId="33" borderId="18" xfId="0" applyFill="1" applyBorder="1" applyAlignment="1">
      <alignment/>
    </xf>
    <xf numFmtId="0" fontId="0" fillId="33" borderId="16" xfId="0" applyFill="1" applyBorder="1" applyAlignment="1">
      <alignment/>
    </xf>
    <xf numFmtId="0" fontId="3" fillId="33" borderId="19" xfId="0" applyFont="1" applyFill="1" applyBorder="1" applyAlignment="1">
      <alignment wrapText="1"/>
    </xf>
    <xf numFmtId="0" fontId="3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4" fillId="33" borderId="19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center" vertical="top" wrapText="1"/>
    </xf>
    <xf numFmtId="49" fontId="6" fillId="33" borderId="28" xfId="0" applyNumberFormat="1" applyFont="1" applyFill="1" applyBorder="1" applyAlignment="1">
      <alignment horizontal="center" vertical="top" wrapText="1"/>
    </xf>
    <xf numFmtId="10" fontId="5" fillId="33" borderId="27" xfId="0" applyNumberFormat="1" applyFont="1" applyFill="1" applyBorder="1" applyAlignment="1">
      <alignment vertical="top" wrapText="1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33" borderId="15" xfId="0" applyFont="1" applyFill="1" applyBorder="1" applyAlignment="1">
      <alignment wrapText="1"/>
    </xf>
    <xf numFmtId="0" fontId="5" fillId="33" borderId="20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5" fillId="33" borderId="21" xfId="0" applyFont="1" applyFill="1" applyBorder="1" applyAlignment="1">
      <alignment wrapText="1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vertical="center"/>
    </xf>
    <xf numFmtId="0" fontId="3" fillId="33" borderId="32" xfId="0" applyFont="1" applyFill="1" applyBorder="1" applyAlignment="1">
      <alignment vertical="center"/>
    </xf>
    <xf numFmtId="0" fontId="3" fillId="33" borderId="33" xfId="0" applyFont="1" applyFill="1" applyBorder="1" applyAlignment="1">
      <alignment vertical="center"/>
    </xf>
    <xf numFmtId="0" fontId="5" fillId="33" borderId="21" xfId="0" applyFont="1" applyFill="1" applyBorder="1" applyAlignment="1">
      <alignment/>
    </xf>
    <xf numFmtId="172" fontId="5" fillId="33" borderId="28" xfId="0" applyNumberFormat="1" applyFont="1" applyFill="1" applyBorder="1" applyAlignment="1">
      <alignment vertical="top" wrapText="1"/>
    </xf>
    <xf numFmtId="49" fontId="46" fillId="33" borderId="34" xfId="0" applyNumberFormat="1" applyFont="1" applyFill="1" applyBorder="1" applyAlignment="1">
      <alignment horizontal="center" vertical="top" wrapText="1"/>
    </xf>
    <xf numFmtId="10" fontId="46" fillId="33" borderId="34" xfId="0" applyNumberFormat="1" applyFont="1" applyFill="1" applyBorder="1" applyAlignment="1">
      <alignment vertical="top" wrapText="1"/>
    </xf>
    <xf numFmtId="49" fontId="46" fillId="33" borderId="35" xfId="0" applyNumberFormat="1" applyFont="1" applyFill="1" applyBorder="1" applyAlignment="1">
      <alignment horizontal="center" vertical="top" wrapText="1"/>
    </xf>
    <xf numFmtId="172" fontId="46" fillId="33" borderId="35" xfId="0" applyNumberFormat="1" applyFont="1" applyFill="1" applyBorder="1" applyAlignment="1">
      <alignment vertical="top" wrapText="1"/>
    </xf>
    <xf numFmtId="0" fontId="2" fillId="0" borderId="3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37" xfId="0" applyFill="1" applyBorder="1" applyAlignment="1">
      <alignment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37" xfId="0" applyFont="1" applyFill="1" applyBorder="1" applyAlignment="1">
      <alignment horizontal="center" vertical="center" wrapText="1"/>
    </xf>
    <xf numFmtId="0" fontId="47" fillId="33" borderId="38" xfId="0" applyFont="1" applyFill="1" applyBorder="1" applyAlignment="1">
      <alignment horizontal="center" vertical="center" wrapText="1"/>
    </xf>
    <xf numFmtId="0" fontId="47" fillId="33" borderId="36" xfId="0" applyFont="1" applyFill="1" applyBorder="1" applyAlignment="1">
      <alignment horizontal="center" vertical="center"/>
    </xf>
    <xf numFmtId="0" fontId="47" fillId="33" borderId="38" xfId="0" applyFont="1" applyFill="1" applyBorder="1" applyAlignment="1">
      <alignment horizontal="center" vertical="center"/>
    </xf>
    <xf numFmtId="10" fontId="5" fillId="33" borderId="0" xfId="0" applyNumberFormat="1" applyFont="1" applyFill="1" applyBorder="1" applyAlignment="1">
      <alignment vertical="top" wrapText="1"/>
    </xf>
    <xf numFmtId="172" fontId="5" fillId="33" borderId="0" xfId="0" applyNumberFormat="1" applyFont="1" applyFill="1" applyBorder="1" applyAlignment="1">
      <alignment vertical="top" wrapText="1"/>
    </xf>
    <xf numFmtId="10" fontId="46" fillId="33" borderId="0" xfId="0" applyNumberFormat="1" applyFont="1" applyFill="1" applyBorder="1" applyAlignment="1">
      <alignment vertical="top" wrapText="1"/>
    </xf>
    <xf numFmtId="172" fontId="46" fillId="33" borderId="0" xfId="0" applyNumberFormat="1" applyFont="1" applyFill="1" applyBorder="1" applyAlignment="1">
      <alignment vertical="top" wrapText="1"/>
    </xf>
    <xf numFmtId="0" fontId="3" fillId="33" borderId="36" xfId="0" applyFont="1" applyFill="1" applyBorder="1" applyAlignment="1">
      <alignment horizontal="center" vertical="center"/>
    </xf>
    <xf numFmtId="10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0" fontId="3" fillId="33" borderId="39" xfId="0" applyFont="1" applyFill="1" applyBorder="1" applyAlignment="1">
      <alignment horizontal="center" vertical="center"/>
    </xf>
    <xf numFmtId="10" fontId="5" fillId="33" borderId="11" xfId="0" applyNumberFormat="1" applyFont="1" applyFill="1" applyBorder="1" applyAlignment="1">
      <alignment vertical="top" wrapText="1"/>
    </xf>
    <xf numFmtId="172" fontId="5" fillId="33" borderId="11" xfId="0" applyNumberFormat="1" applyFont="1" applyFill="1" applyBorder="1" applyAlignment="1">
      <alignment vertical="top" wrapText="1"/>
    </xf>
    <xf numFmtId="10" fontId="46" fillId="33" borderId="11" xfId="0" applyNumberFormat="1" applyFont="1" applyFill="1" applyBorder="1" applyAlignment="1">
      <alignment vertical="top" wrapText="1"/>
    </xf>
    <xf numFmtId="172" fontId="46" fillId="33" borderId="11" xfId="0" applyNumberFormat="1" applyFont="1" applyFill="1" applyBorder="1" applyAlignment="1">
      <alignment vertical="top" wrapText="1"/>
    </xf>
    <xf numFmtId="0" fontId="0" fillId="33" borderId="11" xfId="0" applyFill="1" applyBorder="1" applyAlignment="1">
      <alignment vertical="center"/>
    </xf>
    <xf numFmtId="0" fontId="0" fillId="33" borderId="17" xfId="0" applyFill="1" applyBorder="1" applyAlignment="1">
      <alignment/>
    </xf>
    <xf numFmtId="0" fontId="47" fillId="33" borderId="40" xfId="0" applyFont="1" applyFill="1" applyBorder="1" applyAlignment="1">
      <alignment horizontal="center" vertical="center" wrapText="1"/>
    </xf>
    <xf numFmtId="0" fontId="0" fillId="33" borderId="41" xfId="0" applyFill="1" applyBorder="1" applyAlignment="1">
      <alignment vertical="center"/>
    </xf>
    <xf numFmtId="0" fontId="48" fillId="33" borderId="42" xfId="0" applyFont="1" applyFill="1" applyBorder="1" applyAlignment="1">
      <alignment vertical="top"/>
    </xf>
    <xf numFmtId="0" fontId="48" fillId="33" borderId="43" xfId="0" applyFont="1" applyFill="1" applyBorder="1" applyAlignment="1">
      <alignment vertical="top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3" fillId="33" borderId="30" xfId="0" applyFont="1" applyFill="1" applyBorder="1" applyAlignment="1">
      <alignment horizontal="left" vertical="center"/>
    </xf>
    <xf numFmtId="0" fontId="3" fillId="33" borderId="50" xfId="0" applyFont="1" applyFill="1" applyBorder="1" applyAlignment="1">
      <alignment horizontal="left" vertical="center"/>
    </xf>
    <xf numFmtId="172" fontId="3" fillId="33" borderId="50" xfId="0" applyNumberFormat="1" applyFont="1" applyFill="1" applyBorder="1" applyAlignment="1">
      <alignment horizontal="left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 wrapText="1"/>
    </xf>
    <xf numFmtId="0" fontId="4" fillId="0" borderId="52" xfId="0" applyFont="1" applyBorder="1" applyAlignment="1">
      <alignment horizontal="left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 vertical="top" wrapText="1"/>
    </xf>
    <xf numFmtId="2" fontId="0" fillId="33" borderId="0" xfId="0" applyNumberFormat="1" applyFill="1" applyBorder="1" applyAlignment="1">
      <alignment/>
    </xf>
    <xf numFmtId="10" fontId="6" fillId="33" borderId="27" xfId="0" applyNumberFormat="1" applyFont="1" applyFill="1" applyBorder="1" applyAlignment="1">
      <alignment vertical="top" wrapText="1"/>
    </xf>
    <xf numFmtId="4" fontId="6" fillId="33" borderId="28" xfId="0" applyNumberFormat="1" applyFont="1" applyFill="1" applyBorder="1" applyAlignment="1">
      <alignment vertical="top" wrapText="1"/>
    </xf>
    <xf numFmtId="172" fontId="0" fillId="33" borderId="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0" fontId="9" fillId="33" borderId="54" xfId="0" applyFont="1" applyFill="1" applyBorder="1" applyAlignment="1">
      <alignment horizontal="center" vertical="center" shrinkToFit="1"/>
    </xf>
    <xf numFmtId="0" fontId="9" fillId="33" borderId="32" xfId="0" applyFont="1" applyFill="1" applyBorder="1" applyAlignment="1">
      <alignment horizontal="center" vertical="center" shrinkToFit="1"/>
    </xf>
    <xf numFmtId="0" fontId="3" fillId="33" borderId="36" xfId="0" applyFont="1" applyFill="1" applyBorder="1" applyAlignment="1">
      <alignment vertical="center"/>
    </xf>
    <xf numFmtId="0" fontId="3" fillId="33" borderId="55" xfId="0" applyFont="1" applyFill="1" applyBorder="1" applyAlignment="1">
      <alignment vertical="center"/>
    </xf>
    <xf numFmtId="0" fontId="3" fillId="33" borderId="50" xfId="0" applyFont="1" applyFill="1" applyBorder="1" applyAlignment="1">
      <alignment vertical="center"/>
    </xf>
    <xf numFmtId="0" fontId="3" fillId="33" borderId="56" xfId="0" applyFont="1" applyFill="1" applyBorder="1" applyAlignment="1">
      <alignment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0</xdr:rowOff>
    </xdr:from>
    <xdr:to>
      <xdr:col>7</xdr:col>
      <xdr:colOff>495300</xdr:colOff>
      <xdr:row>0</xdr:row>
      <xdr:rowOff>638175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009650" y="0"/>
          <a:ext cx="9572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1190625</xdr:colOff>
      <xdr:row>0</xdr:row>
      <xdr:rowOff>28575</xdr:rowOff>
    </xdr:from>
    <xdr:ext cx="3105150" cy="257175"/>
    <xdr:sp>
      <xdr:nvSpPr>
        <xdr:cNvPr id="2" name="CaixaDeTexto 2"/>
        <xdr:cNvSpPr txBox="1">
          <a:spLocks noChangeArrowheads="1"/>
        </xdr:cNvSpPr>
      </xdr:nvSpPr>
      <xdr:spPr>
        <a:xfrm>
          <a:off x="2581275" y="28575"/>
          <a:ext cx="3105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485775</xdr:colOff>
      <xdr:row>0</xdr:row>
      <xdr:rowOff>0</xdr:rowOff>
    </xdr:from>
    <xdr:to>
      <xdr:col>4</xdr:col>
      <xdr:colOff>247650</xdr:colOff>
      <xdr:row>0</xdr:row>
      <xdr:rowOff>990600</xdr:rowOff>
    </xdr:to>
    <xdr:pic>
      <xdr:nvPicPr>
        <xdr:cNvPr id="3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0"/>
          <a:ext cx="5391150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485775</xdr:colOff>
      <xdr:row>0</xdr:row>
      <xdr:rowOff>0</xdr:rowOff>
    </xdr:from>
    <xdr:to>
      <xdr:col>4</xdr:col>
      <xdr:colOff>247650</xdr:colOff>
      <xdr:row>0</xdr:row>
      <xdr:rowOff>990600</xdr:rowOff>
    </xdr:to>
    <xdr:pic>
      <xdr:nvPicPr>
        <xdr:cNvPr id="4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0"/>
          <a:ext cx="5391150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47625</xdr:colOff>
      <xdr:row>0</xdr:row>
      <xdr:rowOff>990600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3827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showGridLines="0" showZeros="0" tabSelected="1" zoomScale="75" zoomScaleNormal="75" zoomScaleSheetLayoutView="75" zoomScalePageLayoutView="0" workbookViewId="0" topLeftCell="A4">
      <selection activeCell="E19" sqref="E19"/>
    </sheetView>
  </sheetViews>
  <sheetFormatPr defaultColWidth="9.140625" defaultRowHeight="12.75"/>
  <cols>
    <col min="1" max="1" width="10.57421875" style="3" customWidth="1"/>
    <col min="2" max="2" width="10.28125" style="3" customWidth="1"/>
    <col min="3" max="3" width="71.140625" style="3" customWidth="1"/>
    <col min="4" max="4" width="13.28125" style="2" customWidth="1"/>
    <col min="5" max="5" width="15.140625" style="2" customWidth="1"/>
    <col min="6" max="7" width="15.421875" style="3" customWidth="1"/>
    <col min="8" max="8" width="14.7109375" style="3" customWidth="1"/>
    <col min="9" max="9" width="16.421875" style="3" customWidth="1"/>
    <col min="10" max="10" width="2.421875" style="3" hidden="1" customWidth="1"/>
    <col min="11" max="11" width="3.7109375" style="3" hidden="1" customWidth="1"/>
    <col min="12" max="12" width="9.140625" style="3" hidden="1" customWidth="1"/>
    <col min="13" max="13" width="0.13671875" style="3" hidden="1" customWidth="1"/>
    <col min="14" max="14" width="16.7109375" style="3" customWidth="1"/>
    <col min="15" max="15" width="9.140625" style="3" customWidth="1"/>
    <col min="16" max="16" width="14.00390625" style="3" customWidth="1"/>
    <col min="17" max="16384" width="9.140625" style="3" customWidth="1"/>
  </cols>
  <sheetData>
    <row r="1" spans="1:14" ht="81.75" customHeight="1" thickBot="1">
      <c r="A1" s="15"/>
      <c r="B1" s="16"/>
      <c r="C1" s="16"/>
      <c r="D1" s="17"/>
      <c r="E1" s="17"/>
      <c r="F1" s="17"/>
      <c r="G1" s="17"/>
      <c r="H1" s="17"/>
      <c r="I1" s="16"/>
      <c r="J1" s="16"/>
      <c r="K1" s="18"/>
      <c r="N1" s="2"/>
    </row>
    <row r="2" spans="1:11" ht="4.5" customHeight="1" thickBot="1">
      <c r="A2" s="1"/>
      <c r="B2" s="1"/>
      <c r="C2" s="1"/>
      <c r="F2" s="2"/>
      <c r="G2" s="2"/>
      <c r="H2" s="2"/>
      <c r="I2" s="1"/>
      <c r="J2" s="1"/>
      <c r="K2" s="1"/>
    </row>
    <row r="3" spans="1:11" ht="18.75" thickBot="1">
      <c r="A3" s="84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6"/>
    </row>
    <row r="4" ht="3.75" customHeight="1" thickBot="1"/>
    <row r="5" spans="1:11" ht="18" customHeight="1" thickBot="1">
      <c r="A5" s="87" t="s">
        <v>31</v>
      </c>
      <c r="B5" s="88"/>
      <c r="C5" s="88"/>
      <c r="D5" s="88"/>
      <c r="E5" s="88"/>
      <c r="F5" s="88"/>
      <c r="G5" s="88"/>
      <c r="H5" s="88"/>
      <c r="I5" s="88"/>
      <c r="J5" s="88"/>
      <c r="K5" s="89"/>
    </row>
    <row r="6" spans="1:11" ht="18" customHeight="1">
      <c r="A6" s="90" t="s">
        <v>16</v>
      </c>
      <c r="B6" s="91"/>
      <c r="C6" s="92"/>
      <c r="D6" s="93" t="s">
        <v>15</v>
      </c>
      <c r="E6" s="94"/>
      <c r="F6" s="95">
        <v>310710.12</v>
      </c>
      <c r="G6" s="95"/>
      <c r="H6" s="119" t="s">
        <v>33</v>
      </c>
      <c r="I6" s="119"/>
      <c r="J6" s="117"/>
      <c r="K6" s="118"/>
    </row>
    <row r="7" spans="1:13" ht="18" customHeight="1" thickBot="1">
      <c r="A7" s="46" t="s">
        <v>20</v>
      </c>
      <c r="B7" s="47"/>
      <c r="C7" s="48"/>
      <c r="D7" s="113" t="s">
        <v>21</v>
      </c>
      <c r="E7" s="114"/>
      <c r="F7" s="114"/>
      <c r="G7" s="114"/>
      <c r="H7" s="120" t="s">
        <v>32</v>
      </c>
      <c r="I7" s="120"/>
      <c r="J7" s="115"/>
      <c r="K7" s="116"/>
      <c r="M7" s="57"/>
    </row>
    <row r="8" spans="1:14" ht="36" customHeight="1" thickBot="1">
      <c r="A8" s="33" t="s">
        <v>10</v>
      </c>
      <c r="B8" s="96" t="s">
        <v>11</v>
      </c>
      <c r="C8" s="97" t="s">
        <v>12</v>
      </c>
      <c r="D8" s="35" t="s">
        <v>3</v>
      </c>
      <c r="E8" s="35" t="s">
        <v>14</v>
      </c>
      <c r="F8" s="34" t="s">
        <v>4</v>
      </c>
      <c r="G8" s="34" t="s">
        <v>5</v>
      </c>
      <c r="H8" s="45" t="s">
        <v>6</v>
      </c>
      <c r="I8" s="34" t="s">
        <v>30</v>
      </c>
      <c r="J8" s="67"/>
      <c r="K8" s="70"/>
      <c r="L8" s="8"/>
      <c r="M8" s="8"/>
      <c r="N8" s="8"/>
    </row>
    <row r="9" spans="1:14" ht="14.25" customHeight="1">
      <c r="A9" s="83">
        <v>1</v>
      </c>
      <c r="B9" s="98"/>
      <c r="C9" s="99" t="s">
        <v>22</v>
      </c>
      <c r="D9" s="36" t="s">
        <v>7</v>
      </c>
      <c r="E9" s="38">
        <f>E10/$E$26</f>
        <v>0.010643550792475816</v>
      </c>
      <c r="F9" s="109">
        <v>0.5</v>
      </c>
      <c r="G9" s="109">
        <v>0.2</v>
      </c>
      <c r="H9" s="109">
        <v>0.2</v>
      </c>
      <c r="I9" s="109">
        <v>0.1</v>
      </c>
      <c r="J9" s="63"/>
      <c r="K9" s="71"/>
      <c r="L9" s="8"/>
      <c r="M9" s="8"/>
      <c r="N9" s="68">
        <f>SUM(F9:M9)</f>
        <v>0.9999999999999999</v>
      </c>
    </row>
    <row r="10" spans="1:14" ht="14.25" customHeight="1" thickBot="1">
      <c r="A10" s="102"/>
      <c r="B10" s="98"/>
      <c r="C10" s="99"/>
      <c r="D10" s="37" t="s">
        <v>8</v>
      </c>
      <c r="E10" s="107">
        <v>3614.64</v>
      </c>
      <c r="F10" s="110">
        <f aca="true" t="shared" si="0" ref="F10:I12">F9*$E$10</f>
        <v>1807.32</v>
      </c>
      <c r="G10" s="110">
        <f t="shared" si="0"/>
        <v>722.928</v>
      </c>
      <c r="H10" s="110">
        <f t="shared" si="0"/>
        <v>722.928</v>
      </c>
      <c r="I10" s="110">
        <f t="shared" si="0"/>
        <v>361.464</v>
      </c>
      <c r="J10" s="64">
        <f>J9*$E$10</f>
        <v>0</v>
      </c>
      <c r="K10" s="72">
        <f>K9*$E$10</f>
        <v>0</v>
      </c>
      <c r="L10" s="8"/>
      <c r="M10" s="8"/>
      <c r="N10" s="108">
        <f>F10+G10+H10+I10</f>
        <v>3614.64</v>
      </c>
    </row>
    <row r="11" spans="1:14" ht="14.25" customHeight="1">
      <c r="A11" s="83">
        <v>2</v>
      </c>
      <c r="B11" s="100"/>
      <c r="C11" s="103" t="s">
        <v>23</v>
      </c>
      <c r="D11" s="36" t="s">
        <v>7</v>
      </c>
      <c r="E11" s="38">
        <f>E12/$E$26</f>
        <v>0.07468476861015863</v>
      </c>
      <c r="F11" s="109">
        <v>0.7</v>
      </c>
      <c r="G11" s="109">
        <v>0.3</v>
      </c>
      <c r="H11" s="109"/>
      <c r="I11" s="109"/>
      <c r="J11" s="64"/>
      <c r="K11" s="72"/>
      <c r="L11" s="8"/>
      <c r="M11" s="8"/>
      <c r="N11" s="68">
        <f>SUM(F11:M11)</f>
        <v>1</v>
      </c>
    </row>
    <row r="12" spans="1:14" ht="14.25" customHeight="1" thickBot="1">
      <c r="A12" s="102"/>
      <c r="B12" s="100"/>
      <c r="C12" s="104"/>
      <c r="D12" s="37" t="s">
        <v>8</v>
      </c>
      <c r="E12" s="50">
        <v>25363.58</v>
      </c>
      <c r="F12" s="110">
        <f>F11*$E$12</f>
        <v>17754.506</v>
      </c>
      <c r="G12" s="110">
        <f>G11*$E$12</f>
        <v>7609.0740000000005</v>
      </c>
      <c r="H12" s="110">
        <f>H11*$E$12</f>
        <v>0</v>
      </c>
      <c r="I12" s="110">
        <f>I11*$E$12</f>
        <v>0</v>
      </c>
      <c r="J12" s="64"/>
      <c r="K12" s="72"/>
      <c r="L12" s="8"/>
      <c r="M12" s="8"/>
      <c r="N12" s="108">
        <f>F12+G12+H12+I12</f>
        <v>25363.58</v>
      </c>
    </row>
    <row r="13" spans="1:16" ht="14.25" customHeight="1">
      <c r="A13" s="83">
        <v>3</v>
      </c>
      <c r="B13" s="100"/>
      <c r="C13" s="103" t="s">
        <v>27</v>
      </c>
      <c r="D13" s="36" t="s">
        <v>7</v>
      </c>
      <c r="E13" s="38">
        <f>E14/$E$26</f>
        <v>0.0145895948943794</v>
      </c>
      <c r="F13" s="109"/>
      <c r="G13" s="109">
        <v>0.7</v>
      </c>
      <c r="H13" s="109">
        <v>0.3</v>
      </c>
      <c r="I13" s="109"/>
      <c r="J13" s="64"/>
      <c r="K13" s="72"/>
      <c r="L13" s="8"/>
      <c r="M13" s="8"/>
      <c r="N13" s="68">
        <f>SUM(F13:M13)</f>
        <v>1</v>
      </c>
      <c r="P13" s="112">
        <f>N10+N12+N14+N16+N18+N20+N22+N24</f>
        <v>339608.47000000003</v>
      </c>
    </row>
    <row r="14" spans="1:14" ht="14.25" customHeight="1" thickBot="1">
      <c r="A14" s="102"/>
      <c r="B14" s="100"/>
      <c r="C14" s="104"/>
      <c r="D14" s="37" t="s">
        <v>8</v>
      </c>
      <c r="E14" s="50">
        <v>4954.75</v>
      </c>
      <c r="F14" s="110">
        <f>F13*$E$14</f>
        <v>0</v>
      </c>
      <c r="G14" s="110">
        <f>G13*$E$14</f>
        <v>3468.325</v>
      </c>
      <c r="H14" s="110">
        <f>H13*$E$14</f>
        <v>1486.425</v>
      </c>
      <c r="I14" s="110">
        <f>I13*$E$14</f>
        <v>0</v>
      </c>
      <c r="J14" s="64"/>
      <c r="K14" s="72"/>
      <c r="L14" s="8"/>
      <c r="M14" s="8"/>
      <c r="N14" s="108">
        <f>F14+G14+H14+I14</f>
        <v>4954.75</v>
      </c>
    </row>
    <row r="15" spans="1:14" ht="14.25" customHeight="1">
      <c r="A15" s="83">
        <v>4</v>
      </c>
      <c r="B15" s="100"/>
      <c r="C15" s="103" t="s">
        <v>24</v>
      </c>
      <c r="D15" s="36" t="s">
        <v>7</v>
      </c>
      <c r="E15" s="38">
        <f>E16/$E$26</f>
        <v>0.03905161729329071</v>
      </c>
      <c r="F15" s="109"/>
      <c r="G15" s="109">
        <v>1</v>
      </c>
      <c r="H15" s="109"/>
      <c r="I15" s="109"/>
      <c r="J15" s="64"/>
      <c r="K15" s="72"/>
      <c r="L15" s="8"/>
      <c r="M15" s="8"/>
      <c r="N15" s="68">
        <f>SUM(F15:M15)</f>
        <v>1</v>
      </c>
    </row>
    <row r="16" spans="1:14" ht="14.25" customHeight="1" thickBot="1">
      <c r="A16" s="102"/>
      <c r="B16" s="100"/>
      <c r="C16" s="104"/>
      <c r="D16" s="37" t="s">
        <v>8</v>
      </c>
      <c r="E16" s="50">
        <v>13262.26</v>
      </c>
      <c r="F16" s="110">
        <f>F15*$E$16</f>
        <v>0</v>
      </c>
      <c r="G16" s="110">
        <f>G15*$E$16</f>
        <v>13262.26</v>
      </c>
      <c r="H16" s="110">
        <f>H15*$E$16</f>
        <v>0</v>
      </c>
      <c r="I16" s="110">
        <f>I15*$E$16</f>
        <v>0</v>
      </c>
      <c r="J16" s="64"/>
      <c r="K16" s="72"/>
      <c r="L16" s="8"/>
      <c r="M16" s="8"/>
      <c r="N16" s="108">
        <f>F16+G16+H16+I16</f>
        <v>13262.26</v>
      </c>
    </row>
    <row r="17" spans="1:14" ht="14.25" customHeight="1">
      <c r="A17" s="83">
        <v>5</v>
      </c>
      <c r="B17" s="100"/>
      <c r="C17" s="105" t="s">
        <v>25</v>
      </c>
      <c r="D17" s="36" t="s">
        <v>7</v>
      </c>
      <c r="E17" s="38">
        <f>E18/$E$26</f>
        <v>0.7492058133885765</v>
      </c>
      <c r="F17" s="109"/>
      <c r="G17" s="109"/>
      <c r="H17" s="109">
        <v>0.2248</v>
      </c>
      <c r="I17" s="109">
        <v>0.7752</v>
      </c>
      <c r="J17" s="64"/>
      <c r="K17" s="72"/>
      <c r="L17" s="8"/>
      <c r="M17" s="8"/>
      <c r="N17" s="68">
        <f>SUM(F17:M17)</f>
        <v>1</v>
      </c>
    </row>
    <row r="18" spans="1:14" ht="14.25" customHeight="1" thickBot="1">
      <c r="A18" s="102"/>
      <c r="B18" s="100"/>
      <c r="C18" s="106"/>
      <c r="D18" s="37" t="s">
        <v>8</v>
      </c>
      <c r="E18" s="50">
        <v>254436.64</v>
      </c>
      <c r="F18" s="110">
        <f>F17*$E$18</f>
        <v>0</v>
      </c>
      <c r="G18" s="110">
        <f>G17*$E$18</f>
        <v>0</v>
      </c>
      <c r="H18" s="110">
        <f>H17*$E$18</f>
        <v>57197.356672</v>
      </c>
      <c r="I18" s="110">
        <f>I17*$E$18</f>
        <v>197239.28332800002</v>
      </c>
      <c r="J18" s="64"/>
      <c r="K18" s="72"/>
      <c r="L18" s="8"/>
      <c r="M18" s="8"/>
      <c r="N18" s="108">
        <f>F18+G18+H18+I18</f>
        <v>254436.64</v>
      </c>
    </row>
    <row r="19" spans="1:14" ht="14.25" customHeight="1">
      <c r="A19" s="83">
        <v>6</v>
      </c>
      <c r="B19" s="100"/>
      <c r="C19" s="105" t="s">
        <v>26</v>
      </c>
      <c r="D19" s="36" t="s">
        <v>7</v>
      </c>
      <c r="E19" s="38">
        <f>E20/$E$26</f>
        <v>0.017882798977304656</v>
      </c>
      <c r="F19" s="109">
        <v>0.1</v>
      </c>
      <c r="G19" s="109">
        <v>0.8</v>
      </c>
      <c r="H19" s="109">
        <v>0.1</v>
      </c>
      <c r="I19" s="109"/>
      <c r="J19" s="64"/>
      <c r="K19" s="72"/>
      <c r="L19" s="8"/>
      <c r="M19" s="8"/>
      <c r="N19" s="68">
        <f>SUM(F19:M19)</f>
        <v>1</v>
      </c>
    </row>
    <row r="20" spans="1:14" ht="14.25" customHeight="1" thickBot="1">
      <c r="A20" s="102"/>
      <c r="B20" s="100"/>
      <c r="C20" s="106"/>
      <c r="D20" s="37" t="s">
        <v>8</v>
      </c>
      <c r="E20" s="50">
        <v>6073.15</v>
      </c>
      <c r="F20" s="110">
        <f>F19*$E$20</f>
        <v>607.3149999999999</v>
      </c>
      <c r="G20" s="110">
        <f>G19*$E$20</f>
        <v>4858.5199999999995</v>
      </c>
      <c r="H20" s="110">
        <f>H19*$E$20</f>
        <v>607.3149999999999</v>
      </c>
      <c r="I20" s="110">
        <f>I19*$E$20</f>
        <v>0</v>
      </c>
      <c r="J20" s="64"/>
      <c r="K20" s="72"/>
      <c r="L20" s="8"/>
      <c r="M20" s="8"/>
      <c r="N20" s="108">
        <f>F20+G20+H20+I20</f>
        <v>6073.149999999999</v>
      </c>
    </row>
    <row r="21" spans="1:14" ht="14.25" customHeight="1">
      <c r="A21" s="83">
        <v>7</v>
      </c>
      <c r="B21" s="101"/>
      <c r="C21" s="105" t="s">
        <v>28</v>
      </c>
      <c r="D21" s="36" t="s">
        <v>7</v>
      </c>
      <c r="E21" s="38">
        <f>E22/$E$26</f>
        <v>0.07824257151183538</v>
      </c>
      <c r="F21" s="109"/>
      <c r="G21" s="109">
        <v>0.1</v>
      </c>
      <c r="H21" s="109">
        <v>0.9</v>
      </c>
      <c r="I21" s="109"/>
      <c r="J21" s="64"/>
      <c r="K21" s="72"/>
      <c r="L21" s="8"/>
      <c r="M21" s="8"/>
      <c r="N21" s="68">
        <f>SUM(F21:M21)</f>
        <v>1</v>
      </c>
    </row>
    <row r="22" spans="1:14" ht="14.25" customHeight="1" thickBot="1">
      <c r="A22" s="102"/>
      <c r="B22" s="101"/>
      <c r="C22" s="106"/>
      <c r="D22" s="37" t="s">
        <v>8</v>
      </c>
      <c r="E22" s="50">
        <v>26571.84</v>
      </c>
      <c r="F22" s="110">
        <f>F21*$E$22</f>
        <v>0</v>
      </c>
      <c r="G22" s="110">
        <f>G21*$E$22</f>
        <v>2657.184</v>
      </c>
      <c r="H22" s="110">
        <f>H21*$E$22</f>
        <v>23914.656</v>
      </c>
      <c r="I22" s="110">
        <f>I21*$E$22</f>
        <v>0</v>
      </c>
      <c r="J22" s="64"/>
      <c r="K22" s="72"/>
      <c r="L22" s="8"/>
      <c r="M22" s="8"/>
      <c r="N22" s="108">
        <f>F22+G22+H22+I22</f>
        <v>26571.84</v>
      </c>
    </row>
    <row r="23" spans="1:14" ht="14.25" customHeight="1">
      <c r="A23" s="83">
        <v>8</v>
      </c>
      <c r="B23" s="101"/>
      <c r="C23" s="105" t="s">
        <v>29</v>
      </c>
      <c r="D23" s="36" t="s">
        <v>7</v>
      </c>
      <c r="E23" s="38">
        <f>E24/$E$26</f>
        <v>0.015699284531978837</v>
      </c>
      <c r="F23" s="109">
        <v>1</v>
      </c>
      <c r="G23" s="109"/>
      <c r="H23" s="109"/>
      <c r="I23" s="109"/>
      <c r="J23" s="64"/>
      <c r="K23" s="72"/>
      <c r="L23" s="8"/>
      <c r="M23" s="8"/>
      <c r="N23" s="68">
        <f>SUM(F23:M23)</f>
        <v>1</v>
      </c>
    </row>
    <row r="24" spans="1:14" ht="14.25" customHeight="1" thickBot="1">
      <c r="A24" s="102"/>
      <c r="B24" s="101"/>
      <c r="C24" s="106"/>
      <c r="D24" s="37" t="s">
        <v>8</v>
      </c>
      <c r="E24" s="50">
        <v>5331.61</v>
      </c>
      <c r="F24" s="110">
        <f>F23*$E$24</f>
        <v>5331.61</v>
      </c>
      <c r="G24" s="110">
        <f>G23*$E$24</f>
        <v>0</v>
      </c>
      <c r="H24" s="110">
        <f>H23*$E$24</f>
        <v>0</v>
      </c>
      <c r="I24" s="110">
        <f>I23*$E$24</f>
        <v>0</v>
      </c>
      <c r="J24" s="64"/>
      <c r="K24" s="72"/>
      <c r="L24" s="8"/>
      <c r="M24" s="8"/>
      <c r="N24" s="108">
        <f>F24+G24+H24+I24</f>
        <v>5331.61</v>
      </c>
    </row>
    <row r="25" spans="1:14" ht="14.25" customHeight="1">
      <c r="A25" s="79"/>
      <c r="B25" s="59"/>
      <c r="C25" s="61"/>
      <c r="D25" s="51" t="s">
        <v>7</v>
      </c>
      <c r="E25" s="52">
        <f>E9</f>
        <v>0.010643550792475816</v>
      </c>
      <c r="F25" s="52">
        <f aca="true" t="shared" si="1" ref="F25:K25">F26/$E$26</f>
        <v>0.07508867785305826</v>
      </c>
      <c r="G25" s="52">
        <f>G26/$E$26</f>
        <v>0.0959289707939263</v>
      </c>
      <c r="H25" s="52">
        <f>H26/$E$26</f>
        <v>0.24713364973494328</v>
      </c>
      <c r="I25" s="52">
        <f>I26/$E$26</f>
        <v>0.5818487016180721</v>
      </c>
      <c r="J25" s="65">
        <f t="shared" si="1"/>
        <v>0</v>
      </c>
      <c r="K25" s="73">
        <f t="shared" si="1"/>
        <v>0</v>
      </c>
      <c r="L25" s="68"/>
      <c r="M25" s="8"/>
      <c r="N25" s="8"/>
    </row>
    <row r="26" spans="1:14" ht="13.5" customHeight="1" thickBot="1">
      <c r="A26" s="80"/>
      <c r="B26" s="60"/>
      <c r="C26" s="62" t="s">
        <v>0</v>
      </c>
      <c r="D26" s="53" t="s">
        <v>8</v>
      </c>
      <c r="E26" s="54">
        <f>E10+E12+E14+E16+E18+E20+E22+E24</f>
        <v>339608.47000000003</v>
      </c>
      <c r="F26" s="54">
        <f>F10+F12+F14+F16+F18+F20+F22+F24</f>
        <v>25500.751</v>
      </c>
      <c r="G26" s="54">
        <f>G10+G12+G14+G16+G18+G20+G22+G24</f>
        <v>32578.291</v>
      </c>
      <c r="H26" s="54">
        <f>H10+H12+H14+H16+H18+H20+H22+H24</f>
        <v>83928.680672</v>
      </c>
      <c r="I26" s="54">
        <f>I10+I12+I14+I16+I18+I20+I22+I24</f>
        <v>197600.74732800003</v>
      </c>
      <c r="J26" s="66">
        <f aca="true" t="shared" si="2" ref="F26:K26">J10</f>
        <v>0</v>
      </c>
      <c r="K26" s="74">
        <f t="shared" si="2"/>
        <v>0</v>
      </c>
      <c r="L26" s="69"/>
      <c r="M26" s="8"/>
      <c r="N26" s="111">
        <f>SUM(F26:M26)</f>
        <v>339608.47000000003</v>
      </c>
    </row>
    <row r="27" spans="1:13" ht="33.75" customHeight="1" thickBot="1">
      <c r="A27" s="77"/>
      <c r="B27" s="78"/>
      <c r="C27" s="4"/>
      <c r="D27" s="5"/>
      <c r="E27" s="5"/>
      <c r="F27" s="4"/>
      <c r="G27" s="4"/>
      <c r="H27" s="4"/>
      <c r="I27" s="4"/>
      <c r="J27" s="4"/>
      <c r="K27" s="75"/>
      <c r="M27" s="8"/>
    </row>
    <row r="28" spans="1:13" ht="14.25" customHeight="1">
      <c r="A28" s="58"/>
      <c r="B28" s="19"/>
      <c r="C28" s="21"/>
      <c r="D28" s="21"/>
      <c r="E28" s="21"/>
      <c r="F28" s="21"/>
      <c r="G28" s="22"/>
      <c r="H28" s="23"/>
      <c r="I28" s="24"/>
      <c r="J28" s="24"/>
      <c r="K28" s="76"/>
      <c r="M28" s="6" t="s">
        <v>1</v>
      </c>
    </row>
    <row r="29" spans="1:11" ht="14.25" customHeight="1">
      <c r="A29" s="4"/>
      <c r="B29" s="20"/>
      <c r="C29" s="20"/>
      <c r="D29" s="19"/>
      <c r="E29" s="41" t="s">
        <v>19</v>
      </c>
      <c r="F29" s="20"/>
      <c r="G29" s="40"/>
      <c r="H29" s="7" t="s">
        <v>9</v>
      </c>
      <c r="I29" s="8"/>
      <c r="J29" s="8"/>
      <c r="K29" s="42"/>
    </row>
    <row r="30" spans="1:11" ht="14.25" customHeight="1">
      <c r="A30" s="25"/>
      <c r="B30" s="55"/>
      <c r="C30" s="55" t="s">
        <v>18</v>
      </c>
      <c r="D30" s="9"/>
      <c r="E30" s="82" t="s">
        <v>13</v>
      </c>
      <c r="F30" s="82"/>
      <c r="G30" s="39"/>
      <c r="H30" s="11"/>
      <c r="I30" s="8"/>
      <c r="J30" s="8"/>
      <c r="K30" s="27"/>
    </row>
    <row r="31" spans="1:11" ht="15" customHeight="1">
      <c r="A31" s="25"/>
      <c r="B31" s="12"/>
      <c r="C31" s="12"/>
      <c r="D31" s="9"/>
      <c r="E31" s="9"/>
      <c r="F31" s="8"/>
      <c r="G31" s="10"/>
      <c r="H31" s="11"/>
      <c r="I31" s="8"/>
      <c r="J31" s="8"/>
      <c r="K31" s="27"/>
    </row>
    <row r="32" spans="1:11" ht="13.5" customHeight="1">
      <c r="A32" s="26"/>
      <c r="B32" s="56"/>
      <c r="C32" s="56"/>
      <c r="D32" s="13"/>
      <c r="E32" s="13"/>
      <c r="F32" s="14"/>
      <c r="G32" s="10"/>
      <c r="H32" s="11"/>
      <c r="I32" s="8"/>
      <c r="J32" s="8"/>
      <c r="K32" s="27"/>
    </row>
    <row r="33" spans="1:11" ht="14.25" customHeight="1" thickBot="1">
      <c r="A33" s="43"/>
      <c r="B33" s="81" t="s">
        <v>17</v>
      </c>
      <c r="C33" s="81"/>
      <c r="D33" s="49"/>
      <c r="E33" s="44"/>
      <c r="F33" s="29"/>
      <c r="G33" s="30"/>
      <c r="H33" s="31"/>
      <c r="I33" s="29"/>
      <c r="J33" s="29"/>
      <c r="K33" s="32"/>
    </row>
    <row r="34" ht="13.5" customHeight="1">
      <c r="A34" s="28"/>
    </row>
    <row r="35" ht="13.5" customHeight="1"/>
    <row r="36" ht="13.5" customHeight="1"/>
  </sheetData>
  <sheetProtection/>
  <mergeCells count="27">
    <mergeCell ref="C23:C24"/>
    <mergeCell ref="D7:G7"/>
    <mergeCell ref="H6:I6"/>
    <mergeCell ref="H7:I7"/>
    <mergeCell ref="C11:C12"/>
    <mergeCell ref="C13:C14"/>
    <mergeCell ref="C15:C16"/>
    <mergeCell ref="C17:C18"/>
    <mergeCell ref="C19:C20"/>
    <mergeCell ref="C21:C22"/>
    <mergeCell ref="A11:A12"/>
    <mergeCell ref="A13:A14"/>
    <mergeCell ref="A17:A18"/>
    <mergeCell ref="A19:A20"/>
    <mergeCell ref="A23:A24"/>
    <mergeCell ref="A3:K3"/>
    <mergeCell ref="A5:K5"/>
    <mergeCell ref="A6:C6"/>
    <mergeCell ref="D6:E6"/>
    <mergeCell ref="F6:G6"/>
    <mergeCell ref="A21:A22"/>
    <mergeCell ref="B33:C33"/>
    <mergeCell ref="B9:B10"/>
    <mergeCell ref="C9:C10"/>
    <mergeCell ref="E30:F30"/>
    <mergeCell ref="A9:A10"/>
    <mergeCell ref="A15:A16"/>
  </mergeCells>
  <printOptions/>
  <pageMargins left="0.3937007874015748" right="0.3937007874015748" top="0.5905511811023623" bottom="0.1968503937007874" header="0.1968503937007874" footer="0"/>
  <pageSetup horizontalDpi="600" verticalDpi="600" orientation="landscape" paperSize="9" scale="75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Rogerio</cp:lastModifiedBy>
  <cp:lastPrinted>2017-11-28T21:32:31Z</cp:lastPrinted>
  <dcterms:created xsi:type="dcterms:W3CDTF">2006-09-22T13:55:22Z</dcterms:created>
  <dcterms:modified xsi:type="dcterms:W3CDTF">2017-11-29T01:33:10Z</dcterms:modified>
  <cp:category/>
  <cp:version/>
  <cp:contentType/>
  <cp:contentStatus/>
</cp:coreProperties>
</file>