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  <sheet name="Modelo Planilha Orcamentaria" sheetId="2" r:id="rId2"/>
  </sheets>
  <definedNames>
    <definedName name="_xlnm.Print_Area" localSheetId="1">'Modelo Planilha Orcamentaria'!$A$1:$H$54</definedName>
    <definedName name="_xlnm.Print_Area" localSheetId="0">'Planilha Orcamentaria'!$A$1:$H$56</definedName>
  </definedNames>
  <calcPr fullCalcOnLoad="1"/>
</workbook>
</file>

<file path=xl/sharedStrings.xml><?xml version="1.0" encoding="utf-8"?>
<sst xmlns="http://schemas.openxmlformats.org/spreadsheetml/2006/main" count="137" uniqueCount="109">
  <si>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</si>
  <si>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</si>
  <si>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</si>
  <si>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</si>
  <si>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</si>
  <si>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</si>
  <si>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</si>
  <si>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</si>
  <si>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</si>
  <si>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</si>
  <si>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</si>
  <si>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>CREA</t>
  </si>
  <si>
    <t xml:space="preserve">FORMA DE EXECUÇÃO: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</si>
  <si>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</si>
  <si>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</si>
  <si>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</si>
  <si>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</si>
  <si>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</si>
  <si>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REGIÃO/MÊS DE REFERÊNCIA: </t>
    </r>
    <r>
      <rPr>
        <b/>
        <sz val="10"/>
        <color indexed="10"/>
        <rFont val="Arial"/>
        <family val="2"/>
      </rPr>
      <t>Região Central - Junho/09</t>
    </r>
  </si>
  <si>
    <r>
      <t xml:space="preserve">PRAZO DE EXECUÇÃO: </t>
    </r>
    <r>
      <rPr>
        <b/>
        <sz val="10"/>
        <color indexed="10"/>
        <rFont val="Arial"/>
        <family val="2"/>
      </rPr>
      <t>XX Meses</t>
    </r>
  </si>
  <si>
    <r>
      <t xml:space="preserve">(  </t>
    </r>
    <r>
      <rPr>
        <b/>
        <sz val="10"/>
        <color indexed="10"/>
        <rFont val="Arial"/>
        <family val="2"/>
      </rPr>
      <t xml:space="preserve">x </t>
    </r>
    <r>
      <rPr>
        <b/>
        <sz val="10"/>
        <rFont val="Arial"/>
        <family val="2"/>
      </rPr>
      <t xml:space="preserve"> )</t>
    </r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</si>
  <si>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</si>
  <si>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</si>
  <si>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</si>
  <si>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</si>
  <si>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</si>
  <si>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</si>
  <si>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</si>
  <si>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</si>
  <si>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</si>
  <si>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</si>
  <si>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</si>
  <si>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</si>
  <si>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</si>
  <si>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</si>
  <si>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</si>
  <si>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</si>
  <si>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</si>
  <si>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</si>
  <si>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</si>
  <si>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</si>
  <si>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</si>
  <si>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</si>
  <si>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</si>
  <si>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</si>
  <si>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t>OBR-VIA-145</t>
  </si>
  <si>
    <t>M3</t>
  </si>
  <si>
    <t>TRANSPORTE DE MATERIAL DE JAZIDA PARA CONSERVAÇÃO DMT DE 0 A 10 KM</t>
  </si>
  <si>
    <t>OBR-VIA-315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</si>
  <si>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</si>
  <si>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</si>
  <si>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</si>
  <si>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</si>
  <si>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</si>
  <si>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</si>
  <si>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</si>
  <si>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</si>
  <si>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</si>
  <si>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</si>
  <si>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</si>
  <si>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OBR-VIA-375</t>
  </si>
  <si>
    <t>TRANSPORTE DE PMF/CBUQ PARA CONSERVAÇÃO DMT 0 A 10 KM</t>
  </si>
  <si>
    <t>DRE-001</t>
  </si>
  <si>
    <t xml:space="preserve">DRENAGEM  </t>
  </si>
  <si>
    <t>3.1</t>
  </si>
  <si>
    <t>SARJETA TIPO 1 - 50 X 5 CM, I = 3 %, PADRÃO DEOP-MG</t>
  </si>
  <si>
    <t>DRE-SAR-005</t>
  </si>
  <si>
    <t>M</t>
  </si>
  <si>
    <t>URB-MFC-005</t>
  </si>
  <si>
    <t>URB-001</t>
  </si>
  <si>
    <t>4.1</t>
  </si>
  <si>
    <t xml:space="preserve">URBANIZAÇÃO E OBRAS COMPLEMENTARES                          </t>
  </si>
  <si>
    <t>MEIO-FIO DE CONCRETO PRÉ-MOLDADO TIPO A - (12 X 16,7 X 35) CM</t>
  </si>
  <si>
    <t>TOTAL GERAL DA OBRA</t>
  </si>
  <si>
    <r>
      <t xml:space="preserve">PREFEITURA: </t>
    </r>
    <r>
      <rPr>
        <b/>
        <sz val="10"/>
        <color indexed="10"/>
        <rFont val="Arial"/>
        <family val="2"/>
      </rPr>
      <t>Nome da Prefeitura</t>
    </r>
    <r>
      <rPr>
        <b/>
        <sz val="10"/>
        <rFont val="Arial"/>
        <family val="2"/>
      </rPr>
      <t xml:space="preserve"> </t>
    </r>
  </si>
  <si>
    <t>A N E X O   I I - MODELO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</si>
  <si>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</si>
  <si>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</si>
  <si>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Os valores dos quantitativos da planilha são meramente ilustrativos</t>
  </si>
  <si>
    <t>FOLHA Nº: 01/01</t>
  </si>
  <si>
    <t>DATA:10/06/2010</t>
  </si>
  <si>
    <t>(  X   )</t>
  </si>
  <si>
    <t>M²</t>
  </si>
  <si>
    <t>BDI</t>
  </si>
  <si>
    <t>FOLHA Nº: 01</t>
  </si>
  <si>
    <t>OBRA: PAVIMENTAÇÃO ASFALTICA EM CBUQ</t>
  </si>
  <si>
    <t>REGIÃO/MÊS DE REFERÊNCIA: SUL/ MÊS 07</t>
  </si>
  <si>
    <t>SERVIÇOS PRELIMINARES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</si>
  <si>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</si>
  <si>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EXECUÇÃO DE PINTURA DE LIGAÇÃO COM MATERIAL BETUMINOSO, INCLUINDO FORNECIMENTO E TRANSPORTE DO MATERIAL BETUMINOSO DENTRO DO CANTEIRO DE OBRAS, EXCLUSIVE TRANSPORTE DO MATERIAL BETUMINOSO ATÉ A USINA</t>
  </si>
  <si>
    <t>EXECUÇÃO DE CONCRETO BETUMINOSO USINADO A QUENTE (CBUQ) COM MATERIAL BETUMINOSO, INCLUINDO FORNECIMENTO DOS AGREGADOS E TRANSPORTE DO MATERIAL BETUMINOSO DENTRO DO CANTEIRO DE OBRAS, EXCLUSIVE TRANSPORTE DO MATERIAL BETUMINOSO E AGREGADOS ATÉ A USINA</t>
  </si>
  <si>
    <t>0BR-VIA-165 SETOP</t>
  </si>
  <si>
    <t>0BR-VIA-180 SETOP</t>
  </si>
  <si>
    <t>UM</t>
  </si>
  <si>
    <t>M³</t>
  </si>
  <si>
    <t>M³XKM</t>
  </si>
  <si>
    <t>IIO-PLA-005 SETOP</t>
  </si>
  <si>
    <t>MOB-DES-005 SETOP</t>
  </si>
  <si>
    <t>MOBILIZAÇÃO E DESMOBILIZAÇÃO DE MAQUINAS OBRAS ATÉ O VALOR DE R$1.000.000,00 (2%)</t>
  </si>
  <si>
    <t>OBR-VIA-405 SETOP</t>
  </si>
  <si>
    <t>PREFEITURA: MUNICIPAL DE IPUIUNA</t>
  </si>
  <si>
    <t>PRAZO DE EXECUÇÃO: 1 MÊS</t>
  </si>
  <si>
    <t>DATA: 08/11/2017</t>
  </si>
  <si>
    <t>JOSÉ DIAS DE MELO  PREFEITO MUNIC IPAL</t>
  </si>
  <si>
    <t>ROGÉRIO EVANGELISTA JUSTINO</t>
  </si>
  <si>
    <t>CREA: 173439/D</t>
  </si>
  <si>
    <t>ENGENHEIRO MUNICIPAL</t>
  </si>
  <si>
    <t>LOCAL: RUA JOAQUM ANTÔNIO E OUTRAS</t>
  </si>
  <si>
    <t>TRANSPORTE DE PMF/CBUQ PARA CONSERVAÇÃO DMT ACIMA DE 50 KM (EMPOLAMENTO 1,4 E DISTANCIA DE 65 KM)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</si>
</sst>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1" fillId="0" borderId="18" xfId="53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171" fontId="1" fillId="0" borderId="18" xfId="53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2" fontId="1" fillId="0" borderId="20" xfId="53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2" fontId="11" fillId="0" borderId="24" xfId="53" applyNumberFormat="1" applyFont="1" applyFill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2" fontId="11" fillId="0" borderId="18" xfId="53" applyNumberFormat="1" applyFont="1" applyFill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2" fontId="6" fillId="0" borderId="24" xfId="53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8" xfId="53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171" fontId="6" fillId="0" borderId="18" xfId="53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2" fontId="6" fillId="0" borderId="20" xfId="53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13" fillId="0" borderId="27" xfId="51" applyNumberFormat="1" applyFont="1" applyFill="1" applyBorder="1" applyAlignment="1">
      <alignment horizontal="center" vertical="center"/>
    </xf>
    <xf numFmtId="10" fontId="7" fillId="0" borderId="27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2" fontId="1" fillId="0" borderId="18" xfId="53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36" xfId="0" applyFont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top"/>
    </xf>
    <xf numFmtId="0" fontId="13" fillId="0" borderId="44" xfId="0" applyFont="1" applyFill="1" applyBorder="1" applyAlignment="1">
      <alignment horizontal="left" vertical="top"/>
    </xf>
    <xf numFmtId="0" fontId="13" fillId="0" borderId="45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3" fillId="0" borderId="31" xfId="0" applyFont="1" applyFill="1" applyBorder="1" applyAlignment="1">
      <alignment horizontal="left" vertical="top"/>
    </xf>
    <xf numFmtId="0" fontId="13" fillId="0" borderId="4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10" fillId="32" borderId="52" xfId="0" applyNumberFormat="1" applyFont="1" applyFill="1" applyBorder="1" applyAlignment="1">
      <alignment horizontal="center" vertical="center" wrapText="1"/>
    </xf>
    <xf numFmtId="49" fontId="10" fillId="32" borderId="5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7</xdr:col>
      <xdr:colOff>762000</xdr:colOff>
      <xdr:row>0</xdr:row>
      <xdr:rowOff>923925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276350" y="66675"/>
          <a:ext cx="64960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IPUIUNA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MINAS GERAIS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RUA JOÃO ROBERTO DA SILVA Nº 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FONE: (35) 3732 – 1131 /  FAX: (35) 3732 – 1634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CEP : 37559-000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E-mail: tributosipuiuna@gmail.com</a:t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8</xdr:col>
      <xdr:colOff>0</xdr:colOff>
      <xdr:row>55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9286875"/>
          <a:ext cx="778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628650</xdr:colOff>
      <xdr:row>0</xdr:row>
      <xdr:rowOff>1047750</xdr:rowOff>
    </xdr:to>
    <xdr:pic>
      <xdr:nvPicPr>
        <xdr:cNvPr id="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8</xdr:col>
      <xdr:colOff>0</xdr:colOff>
      <xdr:row>53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2715875"/>
          <a:ext cx="8115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SheetLayoutView="100" zoomScalePageLayoutView="0" workbookViewId="0" topLeftCell="A16">
      <selection activeCell="C14" sqref="C14"/>
    </sheetView>
  </sheetViews>
  <sheetFormatPr defaultColWidth="9.140625" defaultRowHeight="12.75"/>
  <cols>
    <col min="1" max="1" width="5.421875" style="13" bestFit="1" customWidth="1"/>
    <col min="2" max="2" width="12.00390625" style="13" customWidth="1"/>
    <col min="3" max="3" width="44.57421875" style="13" customWidth="1"/>
    <col min="4" max="4" width="7.8515625" style="13" customWidth="1"/>
    <col min="5" max="5" width="11.8515625" style="13" customWidth="1"/>
    <col min="6" max="6" width="11.140625" style="13" customWidth="1"/>
    <col min="7" max="8" width="12.28125" style="13" customWidth="1"/>
    <col min="9" max="9" width="9.140625" style="13" customWidth="1"/>
    <col min="10" max="11" width="10.140625" style="13" bestFit="1" customWidth="1"/>
    <col min="12" max="16384" width="9.140625" style="13" customWidth="1"/>
  </cols>
  <sheetData>
    <row r="1" spans="1:8" ht="87.75" customHeight="1" thickBot="1">
      <c r="A1" s="104"/>
      <c r="B1" s="104"/>
      <c r="C1" s="103"/>
      <c r="D1" s="103"/>
      <c r="E1" s="103"/>
      <c r="F1" s="103"/>
      <c r="G1" s="103"/>
      <c r="H1" s="103"/>
    </row>
    <row r="2" spans="1:8" ht="16.5" thickBot="1">
      <c r="A2" s="122"/>
      <c r="B2" s="123"/>
      <c r="C2" s="123"/>
      <c r="D2" s="123"/>
      <c r="E2" s="123"/>
      <c r="F2" s="123"/>
      <c r="G2" s="123"/>
      <c r="H2" s="124"/>
    </row>
    <row r="3" spans="1:8" ht="3.75" customHeight="1" thickBot="1">
      <c r="A3" s="119"/>
      <c r="B3" s="119"/>
      <c r="C3" s="119"/>
      <c r="D3" s="119"/>
      <c r="E3" s="119"/>
      <c r="F3" s="119"/>
      <c r="G3" s="119"/>
      <c r="H3" s="119"/>
    </row>
    <row r="4" spans="1:8" ht="19.5" customHeight="1" thickBot="1">
      <c r="A4" s="141" t="s">
        <v>4</v>
      </c>
      <c r="B4" s="142"/>
      <c r="C4" s="142"/>
      <c r="D4" s="142"/>
      <c r="E4" s="142"/>
      <c r="F4" s="142"/>
      <c r="G4" s="142"/>
      <c r="H4" s="143"/>
    </row>
    <row r="5" spans="1:8" ht="3.75" customHeight="1" thickBot="1">
      <c r="A5" s="48"/>
      <c r="B5" s="48"/>
      <c r="C5" s="48"/>
      <c r="D5" s="48"/>
      <c r="E5" s="48"/>
      <c r="F5" s="48"/>
      <c r="G5" s="48"/>
      <c r="H5" s="48"/>
    </row>
    <row r="6" spans="1:8" ht="19.5" customHeight="1">
      <c r="A6" s="132" t="s">
        <v>100</v>
      </c>
      <c r="B6" s="133"/>
      <c r="C6" s="133"/>
      <c r="D6" s="133"/>
      <c r="E6" s="134"/>
      <c r="F6" s="144" t="s">
        <v>84</v>
      </c>
      <c r="G6" s="145"/>
      <c r="H6" s="146"/>
    </row>
    <row r="7" spans="1:8" ht="19.5" customHeight="1">
      <c r="A7" s="135" t="s">
        <v>85</v>
      </c>
      <c r="B7" s="136"/>
      <c r="C7" s="136"/>
      <c r="D7" s="136"/>
      <c r="E7" s="137"/>
      <c r="F7" s="129" t="s">
        <v>102</v>
      </c>
      <c r="G7" s="130"/>
      <c r="H7" s="131"/>
    </row>
    <row r="8" spans="1:8" ht="19.5" customHeight="1">
      <c r="A8" s="109" t="s">
        <v>107</v>
      </c>
      <c r="B8" s="110"/>
      <c r="C8" s="110"/>
      <c r="D8" s="111"/>
      <c r="E8" s="138" t="s">
        <v>12</v>
      </c>
      <c r="F8" s="139"/>
      <c r="G8" s="139"/>
      <c r="H8" s="140"/>
    </row>
    <row r="9" spans="1:8" ht="19.5" customHeight="1">
      <c r="A9" s="109" t="s">
        <v>86</v>
      </c>
      <c r="B9" s="110"/>
      <c r="C9" s="110"/>
      <c r="D9" s="111"/>
      <c r="E9" s="127" t="s">
        <v>8</v>
      </c>
      <c r="F9" s="125" t="s">
        <v>6</v>
      </c>
      <c r="G9" s="49" t="s">
        <v>81</v>
      </c>
      <c r="H9" s="50" t="s">
        <v>7</v>
      </c>
    </row>
    <row r="10" spans="1:8" ht="19.5" customHeight="1" thickBot="1">
      <c r="A10" s="112" t="s">
        <v>101</v>
      </c>
      <c r="B10" s="113"/>
      <c r="C10" s="113"/>
      <c r="D10" s="114"/>
      <c r="E10" s="128"/>
      <c r="F10" s="126"/>
      <c r="G10" s="51" t="s">
        <v>83</v>
      </c>
      <c r="H10" s="88">
        <v>0.3</v>
      </c>
    </row>
    <row r="11" spans="1:8" ht="3.75" customHeight="1" thickBot="1">
      <c r="A11" s="118"/>
      <c r="B11" s="118"/>
      <c r="C11" s="118"/>
      <c r="D11" s="118"/>
      <c r="E11" s="118"/>
      <c r="F11" s="118"/>
      <c r="G11" s="118"/>
      <c r="H11" s="118"/>
    </row>
    <row r="12" spans="1:8" ht="39" thickBot="1">
      <c r="A12" s="52" t="s">
        <v>0</v>
      </c>
      <c r="B12" s="53" t="s">
        <v>5</v>
      </c>
      <c r="C12" s="53" t="s">
        <v>1</v>
      </c>
      <c r="D12" s="53" t="s">
        <v>3</v>
      </c>
      <c r="E12" s="53" t="s">
        <v>2</v>
      </c>
      <c r="F12" s="54" t="s">
        <v>15</v>
      </c>
      <c r="G12" s="54" t="s">
        <v>16</v>
      </c>
      <c r="H12" s="55" t="s">
        <v>10</v>
      </c>
    </row>
    <row r="13" spans="1:8" ht="18" customHeight="1">
      <c r="A13" s="56">
        <v>1</v>
      </c>
      <c r="B13" s="57"/>
      <c r="C13" s="58" t="s">
        <v>87</v>
      </c>
      <c r="D13" s="59"/>
      <c r="E13" s="60"/>
      <c r="F13" s="60"/>
      <c r="G13" s="60"/>
      <c r="H13" s="61"/>
    </row>
    <row r="14" spans="1:13" ht="91.5" customHeight="1">
      <c r="A14" s="62" t="s">
        <v>24</v>
      </c>
      <c r="B14" s="101" t="s">
        <v>96</v>
      </c>
      <c r="C14" s="100" t="s">
        <v>88</v>
      </c>
      <c r="D14" s="17" t="s">
        <v>93</v>
      </c>
      <c r="E14" s="18">
        <v>1</v>
      </c>
      <c r="F14" s="18">
        <v>1075.83</v>
      </c>
      <c r="G14" s="18">
        <f aca="true" t="shared" si="0" ref="G14:G41">F14+(F14*$H$10)</f>
        <v>1398.579</v>
      </c>
      <c r="H14" s="19">
        <f aca="true" t="shared" si="1" ref="H14:H42">E14*G14</f>
        <v>1398.579</v>
      </c>
      <c r="M14" s="13">
        <f>E14*F14</f>
        <v>1075.83</v>
      </c>
    </row>
    <row r="15" spans="1:10" ht="22.5">
      <c r="A15" s="91" t="s">
        <v>27</v>
      </c>
      <c r="B15" s="101" t="s">
        <v>97</v>
      </c>
      <c r="C15" s="100" t="s">
        <v>98</v>
      </c>
      <c r="D15" s="17" t="s">
        <v>93</v>
      </c>
      <c r="E15" s="96">
        <v>1</v>
      </c>
      <c r="F15" s="96">
        <f>M43*0.02</f>
        <v>3983.6034847999995</v>
      </c>
      <c r="G15" s="18">
        <f t="shared" si="0"/>
        <v>5178.68453024</v>
      </c>
      <c r="H15" s="97">
        <f t="shared" si="1"/>
        <v>5178.68453024</v>
      </c>
      <c r="J15" s="13">
        <f>H43*0.02</f>
        <v>5282.258220844799</v>
      </c>
    </row>
    <row r="16" spans="1:13" ht="18" customHeight="1">
      <c r="A16" s="62"/>
      <c r="B16" s="63"/>
      <c r="C16" s="64"/>
      <c r="D16" s="95"/>
      <c r="E16" s="96"/>
      <c r="F16" s="96"/>
      <c r="G16" s="18">
        <f t="shared" si="0"/>
        <v>0</v>
      </c>
      <c r="H16" s="97"/>
      <c r="M16" s="13">
        <f>E16*F16</f>
        <v>0</v>
      </c>
    </row>
    <row r="17" spans="1:13" ht="18" customHeight="1">
      <c r="A17" s="92">
        <v>2</v>
      </c>
      <c r="B17" s="15"/>
      <c r="C17" s="94" t="s">
        <v>32</v>
      </c>
      <c r="D17" s="95"/>
      <c r="E17" s="96"/>
      <c r="F17" s="96"/>
      <c r="G17" s="18">
        <f t="shared" si="0"/>
        <v>0</v>
      </c>
      <c r="H17" s="97">
        <f t="shared" si="1"/>
        <v>0</v>
      </c>
      <c r="J17" s="13">
        <f>J18/E18</f>
        <v>0.28307581000314563</v>
      </c>
      <c r="M17" s="13">
        <f>E17*F17</f>
        <v>0</v>
      </c>
    </row>
    <row r="18" spans="1:13" ht="56.25">
      <c r="A18" s="91" t="s">
        <v>33</v>
      </c>
      <c r="B18" s="101" t="s">
        <v>91</v>
      </c>
      <c r="C18" s="100" t="s">
        <v>89</v>
      </c>
      <c r="D18" s="17" t="s">
        <v>82</v>
      </c>
      <c r="E18" s="18">
        <v>10808.6</v>
      </c>
      <c r="F18" s="18">
        <v>0.92</v>
      </c>
      <c r="G18" s="18">
        <f t="shared" si="0"/>
        <v>1.1960000000000002</v>
      </c>
      <c r="H18" s="19">
        <f t="shared" si="1"/>
        <v>12927.085600000002</v>
      </c>
      <c r="J18" s="72">
        <f>152982.66*0.02</f>
        <v>3059.6532</v>
      </c>
      <c r="K18" s="72">
        <f>(H18+H19+H20)</f>
        <v>257535.64751199997</v>
      </c>
      <c r="M18" s="13">
        <f>E18*F18</f>
        <v>9943.912</v>
      </c>
    </row>
    <row r="19" spans="1:13" ht="67.5">
      <c r="A19" s="91" t="s">
        <v>34</v>
      </c>
      <c r="B19" s="101" t="s">
        <v>92</v>
      </c>
      <c r="C19" s="100" t="s">
        <v>90</v>
      </c>
      <c r="D19" s="17" t="s">
        <v>94</v>
      </c>
      <c r="E19" s="18">
        <f>E18*0.03</f>
        <v>324.258</v>
      </c>
      <c r="F19" s="18">
        <v>515.67</v>
      </c>
      <c r="G19" s="18">
        <f t="shared" si="0"/>
        <v>670.371</v>
      </c>
      <c r="H19" s="19">
        <f t="shared" si="1"/>
        <v>217373.15971799998</v>
      </c>
      <c r="M19" s="13">
        <f>E19*F19</f>
        <v>167210.12285999997</v>
      </c>
    </row>
    <row r="20" spans="1:13" ht="33.75">
      <c r="A20" s="91" t="s">
        <v>35</v>
      </c>
      <c r="B20" s="101" t="s">
        <v>99</v>
      </c>
      <c r="C20" s="100" t="s">
        <v>108</v>
      </c>
      <c r="D20" s="102" t="s">
        <v>95</v>
      </c>
      <c r="E20" s="18">
        <f>E19*1.4*65</f>
        <v>29507.478</v>
      </c>
      <c r="F20" s="18">
        <v>0.71</v>
      </c>
      <c r="G20" s="18">
        <f t="shared" si="0"/>
        <v>0.9229999999999999</v>
      </c>
      <c r="H20" s="19">
        <f t="shared" si="1"/>
        <v>27235.402194</v>
      </c>
      <c r="J20" s="13">
        <f>29*8.85</f>
        <v>256.65</v>
      </c>
      <c r="M20" s="13">
        <f>E20*F20</f>
        <v>20950.30938</v>
      </c>
    </row>
    <row r="21" spans="1:8" ht="13.5" thickBot="1">
      <c r="A21" s="62"/>
      <c r="B21" s="71"/>
      <c r="C21" s="64"/>
      <c r="D21" s="95"/>
      <c r="E21" s="96"/>
      <c r="F21" s="66"/>
      <c r="G21" s="18">
        <f t="shared" si="0"/>
        <v>0</v>
      </c>
      <c r="H21" s="67">
        <f t="shared" si="1"/>
        <v>0</v>
      </c>
    </row>
    <row r="22" spans="1:8" ht="12.75" hidden="1">
      <c r="A22" s="62"/>
      <c r="B22" s="71"/>
      <c r="C22" s="64"/>
      <c r="D22" s="98"/>
      <c r="E22" s="96"/>
      <c r="F22" s="96"/>
      <c r="G22" s="18">
        <f t="shared" si="0"/>
        <v>0</v>
      </c>
      <c r="H22" s="97">
        <f t="shared" si="1"/>
        <v>0</v>
      </c>
    </row>
    <row r="23" spans="1:8" ht="12.75" hidden="1">
      <c r="A23" s="62"/>
      <c r="B23" s="71"/>
      <c r="C23" s="64"/>
      <c r="D23" s="98"/>
      <c r="E23" s="96"/>
      <c r="F23" s="96"/>
      <c r="G23" s="18">
        <f t="shared" si="0"/>
        <v>0</v>
      </c>
      <c r="H23" s="97">
        <f t="shared" si="1"/>
        <v>0</v>
      </c>
    </row>
    <row r="24" spans="1:8" ht="12.75" hidden="1">
      <c r="A24" s="62"/>
      <c r="B24" s="71"/>
      <c r="C24" s="64"/>
      <c r="D24" s="95"/>
      <c r="E24" s="96"/>
      <c r="F24" s="96"/>
      <c r="G24" s="18">
        <f t="shared" si="0"/>
        <v>0</v>
      </c>
      <c r="H24" s="97">
        <f t="shared" si="1"/>
        <v>0</v>
      </c>
    </row>
    <row r="25" spans="1:8" ht="12.75" hidden="1">
      <c r="A25" s="62"/>
      <c r="B25" s="71"/>
      <c r="C25" s="64"/>
      <c r="D25" s="98"/>
      <c r="E25" s="96"/>
      <c r="F25" s="96"/>
      <c r="G25" s="18">
        <f t="shared" si="0"/>
        <v>0</v>
      </c>
      <c r="H25" s="97">
        <f t="shared" si="1"/>
        <v>0</v>
      </c>
    </row>
    <row r="26" spans="1:9" ht="12.75" hidden="1">
      <c r="A26" s="62"/>
      <c r="B26" s="71"/>
      <c r="C26" s="64"/>
      <c r="D26" s="98"/>
      <c r="E26" s="96"/>
      <c r="F26" s="96"/>
      <c r="G26" s="18">
        <f t="shared" si="0"/>
        <v>0</v>
      </c>
      <c r="H26" s="97">
        <f t="shared" si="1"/>
        <v>0</v>
      </c>
      <c r="I26" s="72"/>
    </row>
    <row r="27" spans="1:8" ht="18" customHeight="1" hidden="1">
      <c r="A27" s="62"/>
      <c r="B27" s="99"/>
      <c r="C27" s="64"/>
      <c r="D27" s="95"/>
      <c r="E27" s="96"/>
      <c r="F27" s="96"/>
      <c r="G27" s="18">
        <f t="shared" si="0"/>
        <v>0</v>
      </c>
      <c r="H27" s="97">
        <f t="shared" si="1"/>
        <v>0</v>
      </c>
    </row>
    <row r="28" spans="1:8" ht="18" customHeight="1" hidden="1">
      <c r="A28" s="62"/>
      <c r="B28" s="99"/>
      <c r="C28" s="64"/>
      <c r="D28" s="95"/>
      <c r="E28" s="96"/>
      <c r="F28" s="96"/>
      <c r="G28" s="18">
        <f t="shared" si="0"/>
        <v>0</v>
      </c>
      <c r="H28" s="97">
        <f t="shared" si="1"/>
        <v>0</v>
      </c>
    </row>
    <row r="29" spans="1:8" ht="18" customHeight="1" hidden="1">
      <c r="A29" s="91"/>
      <c r="B29" s="15"/>
      <c r="C29" s="16"/>
      <c r="D29" s="95"/>
      <c r="E29" s="96"/>
      <c r="F29" s="96"/>
      <c r="G29" s="18">
        <f t="shared" si="0"/>
        <v>0</v>
      </c>
      <c r="H29" s="97">
        <f t="shared" si="1"/>
        <v>0</v>
      </c>
    </row>
    <row r="30" spans="1:8" ht="18" customHeight="1" hidden="1">
      <c r="A30" s="62"/>
      <c r="B30" s="71"/>
      <c r="C30" s="64"/>
      <c r="D30" s="95"/>
      <c r="E30" s="96"/>
      <c r="F30" s="96"/>
      <c r="G30" s="18">
        <f t="shared" si="0"/>
        <v>0</v>
      </c>
      <c r="H30" s="97">
        <f t="shared" si="1"/>
        <v>0</v>
      </c>
    </row>
    <row r="31" spans="1:8" ht="18" customHeight="1" hidden="1">
      <c r="A31" s="62"/>
      <c r="B31" s="63"/>
      <c r="C31" s="64"/>
      <c r="D31" s="65"/>
      <c r="E31" s="66"/>
      <c r="F31" s="66"/>
      <c r="G31" s="66">
        <f t="shared" si="0"/>
        <v>0</v>
      </c>
      <c r="H31" s="67">
        <f t="shared" si="1"/>
        <v>0</v>
      </c>
    </row>
    <row r="32" spans="1:8" ht="18" customHeight="1" hidden="1">
      <c r="A32" s="68"/>
      <c r="B32" s="69"/>
      <c r="C32" s="70"/>
      <c r="D32" s="65">
        <v>0</v>
      </c>
      <c r="E32" s="66">
        <v>0</v>
      </c>
      <c r="F32" s="66">
        <v>0</v>
      </c>
      <c r="G32" s="66">
        <v>0</v>
      </c>
      <c r="H32" s="67">
        <v>0</v>
      </c>
    </row>
    <row r="33" spans="1:8" ht="12.75" hidden="1">
      <c r="A33" s="68"/>
      <c r="B33" s="69"/>
      <c r="C33" s="70"/>
      <c r="D33" s="65"/>
      <c r="E33" s="66"/>
      <c r="F33" s="66"/>
      <c r="G33" s="66"/>
      <c r="H33" s="67"/>
    </row>
    <row r="34" spans="1:8" ht="18" customHeight="1" hidden="1">
      <c r="A34" s="62">
        <v>0</v>
      </c>
      <c r="B34" s="63"/>
      <c r="C34" s="64"/>
      <c r="D34" s="65"/>
      <c r="E34" s="66"/>
      <c r="F34" s="66"/>
      <c r="G34" s="66">
        <f t="shared" si="0"/>
        <v>0</v>
      </c>
      <c r="H34" s="67">
        <f t="shared" si="1"/>
        <v>0</v>
      </c>
    </row>
    <row r="35" spans="1:8" ht="18" customHeight="1" hidden="1">
      <c r="A35" s="92"/>
      <c r="B35" s="93"/>
      <c r="C35" s="94"/>
      <c r="D35" s="65"/>
      <c r="E35" s="66"/>
      <c r="F35" s="66"/>
      <c r="G35" s="66">
        <f t="shared" si="0"/>
        <v>0</v>
      </c>
      <c r="H35" s="67">
        <f t="shared" si="1"/>
        <v>0</v>
      </c>
    </row>
    <row r="36" spans="1:8" ht="18" customHeight="1" hidden="1">
      <c r="A36" s="62"/>
      <c r="B36" s="63"/>
      <c r="C36" s="64"/>
      <c r="D36" s="65"/>
      <c r="E36" s="66"/>
      <c r="F36" s="66"/>
      <c r="G36" s="66"/>
      <c r="H36" s="67"/>
    </row>
    <row r="37" spans="1:8" ht="18" customHeight="1" hidden="1">
      <c r="A37" s="62"/>
      <c r="B37" s="63"/>
      <c r="C37" s="64"/>
      <c r="D37" s="65"/>
      <c r="E37" s="66"/>
      <c r="F37" s="66"/>
      <c r="G37" s="66">
        <f t="shared" si="0"/>
        <v>0</v>
      </c>
      <c r="H37" s="67">
        <f t="shared" si="1"/>
        <v>0</v>
      </c>
    </row>
    <row r="38" spans="1:8" ht="18" customHeight="1" hidden="1">
      <c r="A38" s="62"/>
      <c r="B38" s="63"/>
      <c r="C38" s="64"/>
      <c r="D38" s="65"/>
      <c r="E38" s="66"/>
      <c r="F38" s="66"/>
      <c r="G38" s="66">
        <f t="shared" si="0"/>
        <v>0</v>
      </c>
      <c r="H38" s="67">
        <f t="shared" si="1"/>
        <v>0</v>
      </c>
    </row>
    <row r="39" spans="1:8" ht="18" customHeight="1" hidden="1">
      <c r="A39" s="62"/>
      <c r="B39" s="63"/>
      <c r="C39" s="64"/>
      <c r="D39" s="65"/>
      <c r="E39" s="66"/>
      <c r="F39" s="66"/>
      <c r="G39" s="66">
        <f t="shared" si="0"/>
        <v>0</v>
      </c>
      <c r="H39" s="67">
        <f t="shared" si="1"/>
        <v>0</v>
      </c>
    </row>
    <row r="40" spans="1:8" ht="18" customHeight="1" hidden="1">
      <c r="A40" s="62"/>
      <c r="B40" s="63"/>
      <c r="C40" s="64"/>
      <c r="D40" s="65"/>
      <c r="E40" s="66"/>
      <c r="F40" s="66"/>
      <c r="G40" s="66">
        <f t="shared" si="0"/>
        <v>0</v>
      </c>
      <c r="H40" s="67">
        <f t="shared" si="1"/>
        <v>0</v>
      </c>
    </row>
    <row r="41" spans="1:8" ht="18" customHeight="1" hidden="1">
      <c r="A41" s="62"/>
      <c r="B41" s="63"/>
      <c r="C41" s="64"/>
      <c r="D41" s="73"/>
      <c r="E41" s="66"/>
      <c r="F41" s="66"/>
      <c r="G41" s="66">
        <f t="shared" si="0"/>
        <v>0</v>
      </c>
      <c r="H41" s="67">
        <f t="shared" si="1"/>
        <v>0</v>
      </c>
    </row>
    <row r="42" spans="1:8" ht="18" customHeight="1" hidden="1" thickBot="1">
      <c r="A42" s="74"/>
      <c r="B42" s="75"/>
      <c r="C42" s="76"/>
      <c r="D42" s="77"/>
      <c r="E42" s="78"/>
      <c r="F42" s="79"/>
      <c r="G42" s="79">
        <f>F42*$H$10</f>
        <v>0</v>
      </c>
      <c r="H42" s="80">
        <f t="shared" si="1"/>
        <v>0</v>
      </c>
    </row>
    <row r="43" spans="1:13" ht="18" customHeight="1" thickBot="1">
      <c r="A43" s="115" t="s">
        <v>73</v>
      </c>
      <c r="B43" s="116"/>
      <c r="C43" s="116"/>
      <c r="D43" s="116"/>
      <c r="E43" s="116"/>
      <c r="F43" s="116"/>
      <c r="G43" s="117"/>
      <c r="H43" s="81">
        <f>SUM(H13:H42)</f>
        <v>264112.91104224</v>
      </c>
      <c r="M43" s="13">
        <f>SUM(M14:M42)</f>
        <v>199180.17423999996</v>
      </c>
    </row>
    <row r="44" spans="1:8" ht="14.25" customHeight="1">
      <c r="A44" s="82"/>
      <c r="B44" s="82"/>
      <c r="C44" s="82"/>
      <c r="D44" s="82"/>
      <c r="E44" s="82"/>
      <c r="F44" s="82"/>
      <c r="G44" s="82"/>
      <c r="H44" s="83"/>
    </row>
    <row r="45" spans="1:10" ht="11.25" customHeight="1">
      <c r="A45" s="84"/>
      <c r="B45" s="84"/>
      <c r="C45" s="84"/>
      <c r="D45" s="84"/>
      <c r="E45" s="84"/>
      <c r="F45" s="84"/>
      <c r="G45" s="84"/>
      <c r="H45" s="84"/>
      <c r="J45" s="13">
        <f>H43/E18</f>
        <v>24.435441319156965</v>
      </c>
    </row>
    <row r="46" spans="1:8" ht="11.25" customHeight="1">
      <c r="A46" s="84"/>
      <c r="B46" s="108"/>
      <c r="C46" s="108"/>
      <c r="D46" s="84"/>
      <c r="E46" s="107" t="s">
        <v>106</v>
      </c>
      <c r="F46" s="107"/>
      <c r="G46" s="85"/>
      <c r="H46" s="84"/>
    </row>
    <row r="47" spans="1:8" ht="12.75">
      <c r="A47" s="86"/>
      <c r="B47" s="105" t="s">
        <v>104</v>
      </c>
      <c r="C47" s="105"/>
      <c r="D47" s="86"/>
      <c r="E47" s="106" t="s">
        <v>105</v>
      </c>
      <c r="F47" s="106"/>
      <c r="G47" s="87"/>
      <c r="H47" s="86"/>
    </row>
    <row r="48" ht="12.75" hidden="1"/>
    <row r="51" spans="1:8" ht="11.25" customHeight="1">
      <c r="A51" s="84"/>
      <c r="B51" s="108"/>
      <c r="C51" s="108"/>
      <c r="D51" s="84"/>
      <c r="E51" s="120"/>
      <c r="F51" s="120"/>
      <c r="G51" s="85"/>
      <c r="H51" s="84"/>
    </row>
    <row r="52" spans="1:8" ht="12.75">
      <c r="A52" s="86"/>
      <c r="B52" s="105" t="s">
        <v>103</v>
      </c>
      <c r="C52" s="105"/>
      <c r="D52" s="86"/>
      <c r="E52" s="121"/>
      <c r="F52" s="121"/>
      <c r="G52" s="87"/>
      <c r="H52" s="86"/>
    </row>
    <row r="53" ht="12" customHeight="1"/>
    <row r="54" ht="11.25" customHeight="1"/>
    <row r="55" ht="12" customHeight="1"/>
    <row r="56" ht="13.5" customHeight="1"/>
    <row r="57" ht="4.5" customHeight="1"/>
  </sheetData>
  <sheetProtection/>
  <mergeCells count="25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51:F51"/>
    <mergeCell ref="B52:C52"/>
    <mergeCell ref="E52:F52"/>
    <mergeCell ref="B51:C51"/>
    <mergeCell ref="C1:H1"/>
    <mergeCell ref="A1:B1"/>
    <mergeCell ref="B47:C47"/>
    <mergeCell ref="E47:F47"/>
    <mergeCell ref="E46:F46"/>
    <mergeCell ref="B46:C46"/>
    <mergeCell ref="A8:D8"/>
    <mergeCell ref="A10:D10"/>
    <mergeCell ref="A9:D9"/>
    <mergeCell ref="A43:G43"/>
  </mergeCells>
  <printOptions/>
  <pageMargins left="0.7874015748031497" right="0.1968503937007874" top="0.3937007874015748" bottom="0.3937007874015748" header="0" footer="0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zoomScaleSheetLayoutView="100" zoomScalePageLayoutView="0" workbookViewId="0" topLeftCell="A1">
      <selection activeCell="A9" sqref="A9:D9"/>
    </sheetView>
  </sheetViews>
  <sheetFormatPr defaultColWidth="9.140625" defaultRowHeight="12.75"/>
  <cols>
    <col min="1" max="1" width="5.421875" style="0" bestFit="1" customWidth="1"/>
    <col min="2" max="2" width="10.7109375" style="0" bestFit="1" customWidth="1"/>
    <col min="3" max="3" width="48.00390625" style="0" customWidth="1"/>
    <col min="5" max="8" width="12.28125" style="0" customWidth="1"/>
  </cols>
  <sheetData>
    <row r="1" spans="1:8" ht="60.75" customHeight="1" thickBot="1">
      <c r="A1" s="148"/>
      <c r="B1" s="148"/>
      <c r="C1" s="147"/>
      <c r="D1" s="147"/>
      <c r="E1" s="147"/>
      <c r="F1" s="147"/>
      <c r="G1" s="147"/>
      <c r="H1" s="147"/>
    </row>
    <row r="2" spans="1:8" ht="16.5" thickBot="1">
      <c r="A2" s="165" t="s">
        <v>75</v>
      </c>
      <c r="B2" s="166"/>
      <c r="C2" s="166"/>
      <c r="D2" s="166"/>
      <c r="E2" s="166"/>
      <c r="F2" s="166"/>
      <c r="G2" s="166"/>
      <c r="H2" s="167"/>
    </row>
    <row r="3" spans="1:8" ht="3.75" customHeight="1" thickBot="1">
      <c r="A3" s="161"/>
      <c r="B3" s="161"/>
      <c r="C3" s="161"/>
      <c r="D3" s="161"/>
      <c r="E3" s="161"/>
      <c r="F3" s="161"/>
      <c r="G3" s="161"/>
      <c r="H3" s="161"/>
    </row>
    <row r="4" spans="1:8" ht="19.5" customHeight="1" thickBot="1">
      <c r="A4" s="184" t="s">
        <v>4</v>
      </c>
      <c r="B4" s="185"/>
      <c r="C4" s="185"/>
      <c r="D4" s="185"/>
      <c r="E4" s="185"/>
      <c r="F4" s="185"/>
      <c r="G4" s="185"/>
      <c r="H4" s="186"/>
    </row>
    <row r="5" spans="1:8" ht="3.75" customHeight="1" thickBot="1">
      <c r="A5" s="11"/>
      <c r="B5" s="11"/>
      <c r="C5" s="11"/>
      <c r="D5" s="11"/>
      <c r="E5" s="11"/>
      <c r="F5" s="11"/>
      <c r="G5" s="11"/>
      <c r="H5" s="11"/>
    </row>
    <row r="6" spans="1:8" ht="19.5" customHeight="1">
      <c r="A6" s="175" t="s">
        <v>74</v>
      </c>
      <c r="B6" s="176"/>
      <c r="C6" s="176"/>
      <c r="D6" s="176"/>
      <c r="E6" s="177"/>
      <c r="F6" s="187" t="s">
        <v>79</v>
      </c>
      <c r="G6" s="188"/>
      <c r="H6" s="189"/>
    </row>
    <row r="7" spans="1:8" ht="19.5" customHeight="1">
      <c r="A7" s="178" t="s">
        <v>44</v>
      </c>
      <c r="B7" s="179"/>
      <c r="C7" s="179"/>
      <c r="D7" s="179"/>
      <c r="E7" s="180"/>
      <c r="F7" s="172" t="s">
        <v>80</v>
      </c>
      <c r="G7" s="173"/>
      <c r="H7" s="174"/>
    </row>
    <row r="8" spans="1:8" ht="19.5" customHeight="1">
      <c r="A8" s="152" t="s">
        <v>17</v>
      </c>
      <c r="B8" s="153"/>
      <c r="C8" s="153"/>
      <c r="D8" s="154"/>
      <c r="E8" s="181" t="s">
        <v>12</v>
      </c>
      <c r="F8" s="182"/>
      <c r="G8" s="182"/>
      <c r="H8" s="183"/>
    </row>
    <row r="9" spans="1:8" ht="19.5" customHeight="1">
      <c r="A9" s="152" t="s">
        <v>18</v>
      </c>
      <c r="B9" s="153"/>
      <c r="C9" s="153"/>
      <c r="D9" s="154"/>
      <c r="E9" s="170" t="s">
        <v>8</v>
      </c>
      <c r="F9" s="168" t="s">
        <v>6</v>
      </c>
      <c r="G9" s="10" t="s">
        <v>20</v>
      </c>
      <c r="H9" s="7" t="s">
        <v>7</v>
      </c>
    </row>
    <row r="10" spans="1:8" ht="19.5" customHeight="1" thickBot="1">
      <c r="A10" s="155" t="s">
        <v>19</v>
      </c>
      <c r="B10" s="156"/>
      <c r="C10" s="156"/>
      <c r="D10" s="157"/>
      <c r="E10" s="171"/>
      <c r="F10" s="169"/>
      <c r="G10" s="12" t="s">
        <v>9</v>
      </c>
      <c r="H10" s="89">
        <v>0.3348</v>
      </c>
    </row>
    <row r="11" spans="1:8" ht="3.75" customHeight="1" thickBot="1">
      <c r="A11" s="160"/>
      <c r="B11" s="160"/>
      <c r="C11" s="160"/>
      <c r="D11" s="160"/>
      <c r="E11" s="160"/>
      <c r="F11" s="160"/>
      <c r="G11" s="160"/>
      <c r="H11" s="160"/>
    </row>
    <row r="12" spans="1:8" ht="39" thickBot="1">
      <c r="A12" s="2" t="s">
        <v>0</v>
      </c>
      <c r="B12" s="3" t="s">
        <v>5</v>
      </c>
      <c r="C12" s="3" t="s">
        <v>1</v>
      </c>
      <c r="D12" s="3" t="s">
        <v>3</v>
      </c>
      <c r="E12" s="3" t="s">
        <v>2</v>
      </c>
      <c r="F12" s="4" t="s">
        <v>15</v>
      </c>
      <c r="G12" s="4" t="s">
        <v>16</v>
      </c>
      <c r="H12" s="5" t="s">
        <v>10</v>
      </c>
    </row>
    <row r="13" spans="1:8" s="90" customFormat="1" ht="18" customHeight="1">
      <c r="A13" s="28">
        <v>1</v>
      </c>
      <c r="B13" s="29" t="s">
        <v>25</v>
      </c>
      <c r="C13" s="30" t="s">
        <v>26</v>
      </c>
      <c r="D13" s="31"/>
      <c r="E13" s="32"/>
      <c r="F13" s="32"/>
      <c r="G13" s="32"/>
      <c r="H13" s="33"/>
    </row>
    <row r="14" spans="1:8" ht="18" customHeight="1">
      <c r="A14" s="34" t="s">
        <v>24</v>
      </c>
      <c r="B14" s="35" t="s">
        <v>21</v>
      </c>
      <c r="C14" s="36" t="s">
        <v>22</v>
      </c>
      <c r="D14" s="37" t="s">
        <v>23</v>
      </c>
      <c r="E14" s="38">
        <v>10</v>
      </c>
      <c r="F14" s="38">
        <v>233.32</v>
      </c>
      <c r="G14" s="38">
        <f aca="true" t="shared" si="0" ref="G14:G40">F14+(F14*$H$10)</f>
        <v>311.43553599999996</v>
      </c>
      <c r="H14" s="39">
        <f aca="true" t="shared" si="1" ref="H14:H41">E14*G14</f>
        <v>3114.3553599999996</v>
      </c>
    </row>
    <row r="15" spans="1:9" ht="22.5">
      <c r="A15" s="34" t="s">
        <v>27</v>
      </c>
      <c r="B15" s="35" t="s">
        <v>28</v>
      </c>
      <c r="C15" s="36" t="s">
        <v>29</v>
      </c>
      <c r="D15" s="37" t="s">
        <v>30</v>
      </c>
      <c r="E15" s="38">
        <v>1</v>
      </c>
      <c r="F15" s="38">
        <v>629.56</v>
      </c>
      <c r="G15" s="38">
        <f t="shared" si="0"/>
        <v>840.3366879999999</v>
      </c>
      <c r="H15" s="39">
        <f t="shared" si="1"/>
        <v>840.3366879999999</v>
      </c>
      <c r="I15" s="47"/>
    </row>
    <row r="16" spans="1:8" ht="18" customHeight="1">
      <c r="A16" s="34"/>
      <c r="B16" s="35"/>
      <c r="C16" s="36"/>
      <c r="D16" s="37"/>
      <c r="E16" s="38"/>
      <c r="F16" s="38"/>
      <c r="G16" s="38">
        <f t="shared" si="0"/>
        <v>0</v>
      </c>
      <c r="H16" s="39">
        <f t="shared" si="1"/>
        <v>0</v>
      </c>
    </row>
    <row r="17" spans="1:8" ht="18" customHeight="1">
      <c r="A17" s="40">
        <v>2</v>
      </c>
      <c r="B17" s="41" t="s">
        <v>31</v>
      </c>
      <c r="C17" s="42" t="s">
        <v>32</v>
      </c>
      <c r="D17" s="37"/>
      <c r="E17" s="38"/>
      <c r="F17" s="38"/>
      <c r="G17" s="38">
        <f t="shared" si="0"/>
        <v>0</v>
      </c>
      <c r="H17" s="39">
        <f t="shared" si="1"/>
        <v>0</v>
      </c>
    </row>
    <row r="18" spans="1:8" ht="12.75">
      <c r="A18" s="34" t="s">
        <v>33</v>
      </c>
      <c r="B18" s="35" t="s">
        <v>42</v>
      </c>
      <c r="C18" s="36" t="s">
        <v>43</v>
      </c>
      <c r="D18" s="37" t="s">
        <v>23</v>
      </c>
      <c r="E18" s="38">
        <v>1000</v>
      </c>
      <c r="F18" s="38">
        <v>1.09</v>
      </c>
      <c r="G18" s="38">
        <f t="shared" si="0"/>
        <v>1.4549320000000001</v>
      </c>
      <c r="H18" s="39">
        <f t="shared" si="1"/>
        <v>1454.932</v>
      </c>
    </row>
    <row r="19" spans="1:8" s="90" customFormat="1" ht="56.25">
      <c r="A19" s="34" t="s">
        <v>34</v>
      </c>
      <c r="B19" s="43" t="s">
        <v>45</v>
      </c>
      <c r="C19" s="36" t="s">
        <v>77</v>
      </c>
      <c r="D19" s="37" t="s">
        <v>46</v>
      </c>
      <c r="E19" s="38">
        <v>150</v>
      </c>
      <c r="F19" s="38">
        <v>9.12</v>
      </c>
      <c r="G19" s="38">
        <f t="shared" si="0"/>
        <v>12.173376</v>
      </c>
      <c r="H19" s="39">
        <f t="shared" si="1"/>
        <v>1826.0064</v>
      </c>
    </row>
    <row r="20" spans="1:8" ht="22.5">
      <c r="A20" s="34" t="s">
        <v>35</v>
      </c>
      <c r="B20" s="43" t="s">
        <v>48</v>
      </c>
      <c r="C20" s="36" t="s">
        <v>47</v>
      </c>
      <c r="D20" s="43" t="s">
        <v>49</v>
      </c>
      <c r="E20" s="38">
        <v>1500</v>
      </c>
      <c r="F20" s="38">
        <v>0.75</v>
      </c>
      <c r="G20" s="38">
        <f t="shared" si="0"/>
        <v>1.0011</v>
      </c>
      <c r="H20" s="39">
        <f t="shared" si="1"/>
        <v>1501.65</v>
      </c>
    </row>
    <row r="21" spans="1:8" ht="18" customHeight="1">
      <c r="A21" s="34" t="s">
        <v>36</v>
      </c>
      <c r="B21" s="43" t="s">
        <v>50</v>
      </c>
      <c r="C21" s="36" t="s">
        <v>51</v>
      </c>
      <c r="D21" s="37" t="s">
        <v>49</v>
      </c>
      <c r="E21" s="38">
        <v>698.4</v>
      </c>
      <c r="F21" s="38">
        <v>0.71</v>
      </c>
      <c r="G21" s="38">
        <f t="shared" si="0"/>
        <v>0.947708</v>
      </c>
      <c r="H21" s="39">
        <f t="shared" si="1"/>
        <v>661.8792672</v>
      </c>
    </row>
    <row r="22" spans="1:8" ht="22.5">
      <c r="A22" s="34" t="s">
        <v>37</v>
      </c>
      <c r="B22" s="43" t="s">
        <v>52</v>
      </c>
      <c r="C22" s="36" t="s">
        <v>76</v>
      </c>
      <c r="D22" s="43" t="s">
        <v>53</v>
      </c>
      <c r="E22" s="38">
        <v>2380</v>
      </c>
      <c r="F22" s="38">
        <v>0.31</v>
      </c>
      <c r="G22" s="38">
        <f t="shared" si="0"/>
        <v>0.413788</v>
      </c>
      <c r="H22" s="39">
        <f t="shared" si="1"/>
        <v>984.81544</v>
      </c>
    </row>
    <row r="23" spans="1:8" ht="33.75">
      <c r="A23" s="34" t="s">
        <v>38</v>
      </c>
      <c r="B23" s="43" t="s">
        <v>55</v>
      </c>
      <c r="C23" s="36" t="s">
        <v>56</v>
      </c>
      <c r="D23" s="43" t="s">
        <v>23</v>
      </c>
      <c r="E23" s="38">
        <v>1000</v>
      </c>
      <c r="F23" s="38">
        <v>2.72</v>
      </c>
      <c r="G23" s="38">
        <f t="shared" si="0"/>
        <v>3.630656</v>
      </c>
      <c r="H23" s="39">
        <f t="shared" si="1"/>
        <v>3630.656</v>
      </c>
    </row>
    <row r="24" spans="1:8" ht="33.75">
      <c r="A24" s="34" t="s">
        <v>39</v>
      </c>
      <c r="B24" s="43" t="s">
        <v>54</v>
      </c>
      <c r="C24" s="36" t="s">
        <v>57</v>
      </c>
      <c r="D24" s="37" t="s">
        <v>23</v>
      </c>
      <c r="E24" s="38">
        <v>1000</v>
      </c>
      <c r="F24" s="38">
        <v>0.64</v>
      </c>
      <c r="G24" s="38">
        <f t="shared" si="0"/>
        <v>0.854272</v>
      </c>
      <c r="H24" s="39">
        <f t="shared" si="1"/>
        <v>854.272</v>
      </c>
    </row>
    <row r="25" spans="1:9" ht="45">
      <c r="A25" s="34" t="s">
        <v>40</v>
      </c>
      <c r="B25" s="43" t="s">
        <v>58</v>
      </c>
      <c r="C25" s="36" t="s">
        <v>59</v>
      </c>
      <c r="D25" s="43" t="s">
        <v>46</v>
      </c>
      <c r="E25" s="38">
        <v>30</v>
      </c>
      <c r="F25" s="38">
        <v>337.93</v>
      </c>
      <c r="G25" s="38">
        <f t="shared" si="0"/>
        <v>451.068964</v>
      </c>
      <c r="H25" s="39">
        <f t="shared" si="1"/>
        <v>13532.06892</v>
      </c>
      <c r="I25" s="47"/>
    </row>
    <row r="26" spans="1:9" ht="22.5">
      <c r="A26" s="34" t="s">
        <v>41</v>
      </c>
      <c r="B26" s="43" t="s">
        <v>60</v>
      </c>
      <c r="C26" s="36" t="s">
        <v>61</v>
      </c>
      <c r="D26" s="43" t="s">
        <v>49</v>
      </c>
      <c r="E26" s="38">
        <v>300</v>
      </c>
      <c r="F26" s="38">
        <v>0.8</v>
      </c>
      <c r="G26" s="38">
        <f t="shared" si="0"/>
        <v>1.0678400000000001</v>
      </c>
      <c r="H26" s="39">
        <f t="shared" si="1"/>
        <v>320.35200000000003</v>
      </c>
      <c r="I26" s="47"/>
    </row>
    <row r="27" spans="1:8" ht="18" customHeight="1">
      <c r="A27" s="34"/>
      <c r="B27" s="35"/>
      <c r="C27" s="36"/>
      <c r="D27" s="37"/>
      <c r="E27" s="38"/>
      <c r="F27" s="38"/>
      <c r="G27" s="38">
        <f t="shared" si="0"/>
        <v>0</v>
      </c>
      <c r="H27" s="39">
        <f t="shared" si="1"/>
        <v>0</v>
      </c>
    </row>
    <row r="28" spans="1:8" ht="18" customHeight="1">
      <c r="A28" s="40">
        <v>3</v>
      </c>
      <c r="B28" s="41" t="s">
        <v>62</v>
      </c>
      <c r="C28" s="42" t="s">
        <v>63</v>
      </c>
      <c r="D28" s="37"/>
      <c r="E28" s="38"/>
      <c r="F28" s="38"/>
      <c r="G28" s="38">
        <f t="shared" si="0"/>
        <v>0</v>
      </c>
      <c r="H28" s="39">
        <f t="shared" si="1"/>
        <v>0</v>
      </c>
    </row>
    <row r="29" spans="1:8" ht="18" customHeight="1">
      <c r="A29" s="34" t="s">
        <v>64</v>
      </c>
      <c r="B29" s="43" t="s">
        <v>66</v>
      </c>
      <c r="C29" s="36" t="s">
        <v>65</v>
      </c>
      <c r="D29" s="37" t="s">
        <v>67</v>
      </c>
      <c r="E29" s="38">
        <v>400</v>
      </c>
      <c r="F29" s="38">
        <v>9.37</v>
      </c>
      <c r="G29" s="38">
        <f t="shared" si="0"/>
        <v>12.507075999999998</v>
      </c>
      <c r="H29" s="39">
        <f t="shared" si="1"/>
        <v>5002.830399999999</v>
      </c>
    </row>
    <row r="30" spans="1:8" ht="18" customHeight="1">
      <c r="A30" s="34"/>
      <c r="B30" s="35"/>
      <c r="C30" s="36"/>
      <c r="D30" s="37"/>
      <c r="E30" s="38"/>
      <c r="F30" s="38"/>
      <c r="G30" s="38">
        <f t="shared" si="0"/>
        <v>0</v>
      </c>
      <c r="H30" s="39">
        <f t="shared" si="1"/>
        <v>0</v>
      </c>
    </row>
    <row r="31" spans="1:8" ht="18" customHeight="1">
      <c r="A31" s="40">
        <v>4</v>
      </c>
      <c r="B31" s="41" t="s">
        <v>69</v>
      </c>
      <c r="C31" s="42" t="s">
        <v>71</v>
      </c>
      <c r="D31" s="37"/>
      <c r="E31" s="38"/>
      <c r="F31" s="38"/>
      <c r="G31" s="38">
        <f t="shared" si="0"/>
        <v>0</v>
      </c>
      <c r="H31" s="39">
        <f t="shared" si="1"/>
        <v>0</v>
      </c>
    </row>
    <row r="32" spans="1:8" ht="22.5">
      <c r="A32" s="34" t="s">
        <v>70</v>
      </c>
      <c r="B32" s="43" t="s">
        <v>68</v>
      </c>
      <c r="C32" s="36" t="s">
        <v>72</v>
      </c>
      <c r="D32" s="37" t="s">
        <v>67</v>
      </c>
      <c r="E32" s="38">
        <v>400</v>
      </c>
      <c r="F32" s="38">
        <v>23.56</v>
      </c>
      <c r="G32" s="38">
        <f t="shared" si="0"/>
        <v>31.447888</v>
      </c>
      <c r="H32" s="39">
        <f t="shared" si="1"/>
        <v>12579.1552</v>
      </c>
    </row>
    <row r="33" spans="1:8" ht="18" customHeight="1">
      <c r="A33" s="34"/>
      <c r="B33" s="35"/>
      <c r="C33" s="36"/>
      <c r="D33" s="37"/>
      <c r="E33" s="38"/>
      <c r="F33" s="38"/>
      <c r="G33" s="38">
        <f t="shared" si="0"/>
        <v>0</v>
      </c>
      <c r="H33" s="39">
        <f t="shared" si="1"/>
        <v>0</v>
      </c>
    </row>
    <row r="34" spans="1:8" ht="18" customHeight="1">
      <c r="A34" s="34"/>
      <c r="B34" s="35"/>
      <c r="C34" s="36"/>
      <c r="D34" s="37"/>
      <c r="E34" s="38"/>
      <c r="F34" s="38"/>
      <c r="G34" s="38">
        <f t="shared" si="0"/>
        <v>0</v>
      </c>
      <c r="H34" s="39">
        <f t="shared" si="1"/>
        <v>0</v>
      </c>
    </row>
    <row r="35" spans="1:8" ht="18" customHeight="1">
      <c r="A35" s="34"/>
      <c r="B35" s="35"/>
      <c r="C35" s="163" t="s">
        <v>78</v>
      </c>
      <c r="D35" s="37"/>
      <c r="E35" s="38"/>
      <c r="F35" s="38"/>
      <c r="G35" s="38">
        <f t="shared" si="0"/>
        <v>0</v>
      </c>
      <c r="H35" s="39">
        <f t="shared" si="1"/>
        <v>0</v>
      </c>
    </row>
    <row r="36" spans="1:8" ht="18" customHeight="1">
      <c r="A36" s="34"/>
      <c r="B36" s="35"/>
      <c r="C36" s="164"/>
      <c r="D36" s="37"/>
      <c r="E36" s="38"/>
      <c r="F36" s="38"/>
      <c r="G36" s="38">
        <f t="shared" si="0"/>
        <v>0</v>
      </c>
      <c r="H36" s="39">
        <f t="shared" si="1"/>
        <v>0</v>
      </c>
    </row>
    <row r="37" spans="1:8" ht="18" customHeight="1">
      <c r="A37" s="34"/>
      <c r="B37" s="35"/>
      <c r="C37" s="36"/>
      <c r="D37" s="37"/>
      <c r="E37" s="38"/>
      <c r="F37" s="38"/>
      <c r="G37" s="38">
        <f t="shared" si="0"/>
        <v>0</v>
      </c>
      <c r="H37" s="39">
        <f t="shared" si="1"/>
        <v>0</v>
      </c>
    </row>
    <row r="38" spans="1:8" ht="18" customHeight="1">
      <c r="A38" s="34"/>
      <c r="B38" s="35"/>
      <c r="C38" s="36"/>
      <c r="D38" s="37"/>
      <c r="E38" s="38"/>
      <c r="F38" s="38"/>
      <c r="G38" s="38">
        <f t="shared" si="0"/>
        <v>0</v>
      </c>
      <c r="H38" s="39">
        <f t="shared" si="1"/>
        <v>0</v>
      </c>
    </row>
    <row r="39" spans="1:8" ht="18" customHeight="1">
      <c r="A39" s="14"/>
      <c r="B39" s="15"/>
      <c r="C39" s="16"/>
      <c r="D39" s="17"/>
      <c r="E39" s="18"/>
      <c r="F39" s="18"/>
      <c r="G39" s="18">
        <f t="shared" si="0"/>
        <v>0</v>
      </c>
      <c r="H39" s="19">
        <f t="shared" si="1"/>
        <v>0</v>
      </c>
    </row>
    <row r="40" spans="1:8" ht="18" customHeight="1">
      <c r="A40" s="14"/>
      <c r="B40" s="15"/>
      <c r="C40" s="16"/>
      <c r="D40" s="20"/>
      <c r="E40" s="18"/>
      <c r="F40" s="18"/>
      <c r="G40" s="18">
        <f t="shared" si="0"/>
        <v>0</v>
      </c>
      <c r="H40" s="19">
        <f t="shared" si="1"/>
        <v>0</v>
      </c>
    </row>
    <row r="41" spans="1:8" ht="18" customHeight="1" thickBot="1">
      <c r="A41" s="23"/>
      <c r="B41" s="24"/>
      <c r="C41" s="25"/>
      <c r="D41" s="26"/>
      <c r="E41" s="27"/>
      <c r="F41" s="21"/>
      <c r="G41" s="21">
        <f>F41*$H$10</f>
        <v>0</v>
      </c>
      <c r="H41" s="22">
        <f t="shared" si="1"/>
        <v>0</v>
      </c>
    </row>
    <row r="42" spans="1:8" ht="18" customHeight="1" thickBot="1">
      <c r="A42" s="158" t="s">
        <v>73</v>
      </c>
      <c r="B42" s="159"/>
      <c r="C42" s="159"/>
      <c r="D42" s="159"/>
      <c r="E42" s="159"/>
      <c r="F42" s="159"/>
      <c r="G42" s="159"/>
      <c r="H42" s="46">
        <f>SUM(H13:H41)</f>
        <v>46303.3096752</v>
      </c>
    </row>
    <row r="43" spans="1:8" ht="14.25" customHeight="1">
      <c r="A43" s="44"/>
      <c r="B43" s="44"/>
      <c r="C43" s="44"/>
      <c r="D43" s="44"/>
      <c r="E43" s="44"/>
      <c r="F43" s="44"/>
      <c r="G43" s="44"/>
      <c r="H43" s="45"/>
    </row>
    <row r="44" spans="1:8" ht="11.25" customHeight="1">
      <c r="A44" s="1"/>
      <c r="B44" s="1"/>
      <c r="C44" s="1"/>
      <c r="D44" s="1"/>
      <c r="E44" s="1"/>
      <c r="F44" s="1"/>
      <c r="G44" s="1"/>
      <c r="H44" s="1"/>
    </row>
    <row r="45" spans="1:8" ht="11.25" customHeight="1">
      <c r="A45" s="1"/>
      <c r="B45" s="151"/>
      <c r="C45" s="151"/>
      <c r="D45" s="1"/>
      <c r="E45" s="151"/>
      <c r="F45" s="151"/>
      <c r="G45" s="8"/>
      <c r="H45" s="1"/>
    </row>
    <row r="46" spans="1:8" ht="12.75">
      <c r="A46" s="6"/>
      <c r="B46" s="149" t="s">
        <v>13</v>
      </c>
      <c r="C46" s="149"/>
      <c r="D46" s="6"/>
      <c r="E46" s="150" t="s">
        <v>11</v>
      </c>
      <c r="F46" s="150"/>
      <c r="G46" s="9"/>
      <c r="H46" s="6"/>
    </row>
    <row r="49" spans="1:8" ht="11.25" customHeight="1">
      <c r="A49" s="1"/>
      <c r="B49" s="151"/>
      <c r="C49" s="151"/>
      <c r="D49" s="1"/>
      <c r="E49" s="162"/>
      <c r="F49" s="162"/>
      <c r="G49" s="8"/>
      <c r="H49" s="1"/>
    </row>
    <row r="50" spans="1:8" ht="12.75">
      <c r="A50" s="6"/>
      <c r="B50" s="149" t="s">
        <v>14</v>
      </c>
      <c r="C50" s="149"/>
      <c r="D50" s="6"/>
      <c r="E50" s="150"/>
      <c r="F50" s="150"/>
      <c r="G50" s="9"/>
      <c r="H50" s="6"/>
    </row>
    <row r="51" ht="12" customHeight="1"/>
    <row r="52" ht="11.25" customHeight="1"/>
    <row r="53" ht="12" customHeight="1"/>
    <row r="54" ht="13.5" customHeight="1"/>
    <row r="55" ht="4.5" customHeight="1"/>
  </sheetData>
  <sheetProtection/>
  <mergeCells count="26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49:F49"/>
    <mergeCell ref="B50:C50"/>
    <mergeCell ref="E50:F50"/>
    <mergeCell ref="B49:C49"/>
    <mergeCell ref="C35:C36"/>
    <mergeCell ref="C1:H1"/>
    <mergeCell ref="A1:B1"/>
    <mergeCell ref="B46:C46"/>
    <mergeCell ref="E46:F46"/>
    <mergeCell ref="E45:F45"/>
    <mergeCell ref="B45:C45"/>
    <mergeCell ref="A8:D8"/>
    <mergeCell ref="A10:D10"/>
    <mergeCell ref="A9:D9"/>
    <mergeCell ref="A42:G42"/>
  </mergeCells>
  <printOptions/>
  <pageMargins left="0.7874015748031497" right="0.1968503937007874" top="0.3937007874015748" bottom="0.3937007874015748" header="0" footer="0"/>
  <pageSetup horizontalDpi="600" verticalDpi="600" orientation="portrait" paperSize="9" scale="77" r:id="rId4"/>
  <drawing r:id="rId3"/>
  <legacyDrawing r:id="rId2"/>
  <oleObjects>
    <oleObject progId="Word.Picture.8" shapeId="15237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Rogerio</cp:lastModifiedBy>
  <cp:lastPrinted>2017-11-13T13:27:03Z</cp:lastPrinted>
  <dcterms:created xsi:type="dcterms:W3CDTF">2006-09-22T13:55:22Z</dcterms:created>
  <dcterms:modified xsi:type="dcterms:W3CDTF">2018-05-10T19:18:06Z</dcterms:modified>
  <cp:category/>
  <cp:version/>
  <cp:contentType/>
  <cp:contentStatus/>
</cp:coreProperties>
</file>