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\Desktop\Prefeitura 2026\"/>
    </mc:Choice>
  </mc:AlternateContent>
  <xr:revisionPtr revIDLastSave="0" documentId="13_ncr:1_{4A0D5F3E-87CF-4775-BEE0-C79626C389A1}" xr6:coauthVersionLast="47" xr6:coauthVersionMax="47" xr10:uidLastSave="{00000000-0000-0000-0000-000000000000}"/>
  <bookViews>
    <workbookView xWindow="-120" yWindow="-120" windowWidth="29040" windowHeight="17520" xr2:uid="{08C9CFB9-2ED3-4D10-A6DE-291DA791C20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1" l="1"/>
  <c r="R36" i="1"/>
  <c r="T36" i="1"/>
  <c r="Q28" i="1"/>
  <c r="R24" i="1"/>
  <c r="Q26" i="1"/>
  <c r="R26" i="1"/>
  <c r="T25" i="1"/>
  <c r="T44" i="1"/>
  <c r="T43" i="1" s="1"/>
  <c r="T29" i="1"/>
  <c r="T30" i="1"/>
  <c r="T31" i="1"/>
  <c r="T32" i="1"/>
  <c r="T33" i="1"/>
  <c r="T34" i="1"/>
  <c r="T35" i="1"/>
  <c r="T28" i="1"/>
  <c r="T15" i="1"/>
  <c r="T18" i="1"/>
  <c r="T20" i="1"/>
  <c r="T37" i="1"/>
  <c r="S22" i="1"/>
  <c r="S18" i="1"/>
  <c r="S19" i="1"/>
  <c r="R38" i="1"/>
  <c r="R30" i="1"/>
  <c r="R32" i="1"/>
  <c r="R33" i="1"/>
  <c r="R35" i="1"/>
  <c r="R28" i="1"/>
  <c r="T26" i="1"/>
  <c r="T24" i="1" s="1"/>
  <c r="R25" i="1"/>
  <c r="R22" i="1"/>
  <c r="Q42" i="1"/>
  <c r="R42" i="1" s="1"/>
  <c r="Q41" i="1"/>
  <c r="R41" i="1" s="1"/>
  <c r="Q40" i="1"/>
  <c r="R40" i="1" s="1"/>
  <c r="Q39" i="1"/>
  <c r="R39" i="1" s="1"/>
  <c r="Q38" i="1"/>
  <c r="Q35" i="1"/>
  <c r="Q34" i="1"/>
  <c r="R34" i="1" s="1"/>
  <c r="Q33" i="1"/>
  <c r="Q32" i="1"/>
  <c r="Q31" i="1"/>
  <c r="R31" i="1" s="1"/>
  <c r="Q30" i="1"/>
  <c r="Q29" i="1"/>
  <c r="R29" i="1" s="1"/>
  <c r="Q25" i="1"/>
  <c r="Q23" i="1"/>
  <c r="R23" i="1" s="1"/>
  <c r="S23" i="1" s="1"/>
  <c r="Q22" i="1"/>
  <c r="Q21" i="1"/>
  <c r="R21" i="1" s="1"/>
  <c r="S21" i="1" s="1"/>
  <c r="Q19" i="1"/>
  <c r="R19" i="1" s="1"/>
  <c r="R18" i="1" s="1"/>
  <c r="Q17" i="1"/>
  <c r="R17" i="1" s="1"/>
  <c r="S17" i="1" s="1"/>
  <c r="Q16" i="1"/>
  <c r="R16" i="1" s="1"/>
  <c r="S16" i="1" s="1"/>
  <c r="R43" i="1"/>
  <c r="R44" i="1"/>
  <c r="Q44" i="1"/>
  <c r="T14" i="1" l="1"/>
  <c r="S20" i="1"/>
  <c r="S15" i="1"/>
  <c r="R15" i="1"/>
  <c r="R37" i="1"/>
  <c r="R27" i="1"/>
  <c r="R20" i="1"/>
</calcChain>
</file>

<file path=xl/sharedStrings.xml><?xml version="1.0" encoding="utf-8"?>
<sst xmlns="http://schemas.openxmlformats.org/spreadsheetml/2006/main" count="157" uniqueCount="94">
  <si>
    <t>ITEM</t>
  </si>
  <si>
    <t>FONTE</t>
  </si>
  <si>
    <t>CODIGO</t>
  </si>
  <si>
    <t>DESCRIÇÃO</t>
  </si>
  <si>
    <t>UNIDADE</t>
  </si>
  <si>
    <t>QUANTIDADE</t>
  </si>
  <si>
    <t>CUSTO UNITARIO (COM BDI)</t>
  </si>
  <si>
    <t>CUSTO TOTAL</t>
  </si>
  <si>
    <t>CUSTO UNITARIO (S/ BDI)</t>
  </si>
  <si>
    <t>1ª MEDIÇÃO</t>
  </si>
  <si>
    <t>PLANILHA ORÇAMENTÁRIA DE MEDIÇÃO</t>
  </si>
  <si>
    <r>
      <rPr>
        <b/>
        <sz val="11"/>
        <color theme="1"/>
        <rFont val="Calibri"/>
        <family val="2"/>
        <scheme val="minor"/>
      </rPr>
      <t xml:space="preserve">PREFEITURA: </t>
    </r>
    <r>
      <rPr>
        <sz val="11"/>
        <color theme="1"/>
        <rFont val="Calibri"/>
        <family val="2"/>
        <scheme val="minor"/>
      </rPr>
      <t>MUNICIPAL DE IPUÍUNA</t>
    </r>
  </si>
  <si>
    <t>PROCESSO ADMINISTRATIVO: 138/2025</t>
  </si>
  <si>
    <t>CONCORENCIA ELETRONICA Nº 0002/2025</t>
  </si>
  <si>
    <t>REPASSE Nº 945535/MIDR/CAIXA</t>
  </si>
  <si>
    <t xml:space="preserve">OBRA: PAVIMENTAÇÃO EM PISO INTERTRAVADO ESTRADA DO BARREIRO </t>
  </si>
  <si>
    <t xml:space="preserve">LOCAL: ESTRADA DE LIGAÇÃO ENTRE IPUÍUNA E O BAIRRO DO BARREIRO </t>
  </si>
  <si>
    <t>1.1</t>
  </si>
  <si>
    <t>1.2</t>
  </si>
  <si>
    <t>1. ADEQUAÇÃO DE ESTRADAS BAIRRO DO BARREIRO</t>
  </si>
  <si>
    <t>2. SERVIÇOS EM SOLO</t>
  </si>
  <si>
    <t>2.1</t>
  </si>
  <si>
    <t>3. EXECUÇÃO DE BASE</t>
  </si>
  <si>
    <t>3.1</t>
  </si>
  <si>
    <t>3.2</t>
  </si>
  <si>
    <t>3.3</t>
  </si>
  <si>
    <t>4. PAVIMENTAÇÃO EM PISO INTERTRAVADO</t>
  </si>
  <si>
    <t>4.1</t>
  </si>
  <si>
    <t>4.2</t>
  </si>
  <si>
    <t>5. DRENAGEM PLUVIAL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</si>
  <si>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</si>
  <si>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</si>
  <si>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</si>
  <si>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</si>
  <si>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</si>
  <si>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</si>
  <si>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</si>
  <si>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</si>
  <si>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</si>
  <si>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 SINALIZAÇÃO</t>
  </si>
  <si>
    <t>6.1</t>
  </si>
  <si>
    <t>6.2</t>
  </si>
  <si>
    <t>6.3</t>
  </si>
  <si>
    <t>6.4</t>
  </si>
  <si>
    <t>6.5</t>
  </si>
  <si>
    <t>7. ADMISTRAÇÃO LOCAL</t>
  </si>
  <si>
    <t>7.1</t>
  </si>
  <si>
    <t>SINAPI</t>
  </si>
  <si>
    <t>SEINFRA</t>
  </si>
  <si>
    <t>COMPOSIÇÃO</t>
  </si>
  <si>
    <t>ED-50155</t>
  </si>
  <si>
    <t>ED-48550</t>
  </si>
  <si>
    <t>CP1</t>
  </si>
  <si>
    <t>ADMISTRAÇÃO LOCAL DA OBRA</t>
  </si>
  <si>
    <t>MÊS</t>
  </si>
  <si>
    <t>M²</t>
  </si>
  <si>
    <t>M³</t>
  </si>
  <si>
    <t>M³XKM</t>
  </si>
  <si>
    <t>M</t>
  </si>
  <si>
    <t>UN</t>
  </si>
  <si>
    <t>----</t>
  </si>
  <si>
    <t xml:space="preserve"> </t>
  </si>
  <si>
    <t>FORNECIMENTO E INSTALAÇÃO DE PLACA DE OBRA COM CHAPA GALVANIZADA E ESTRUTURA DE MADEIRA.AF-03/2022-OS</t>
  </si>
  <si>
    <t>LOCAÇÃO DE BANHEIRO QUÍMICO, DIMENSÃO (110X120X230)CM, LINHA PADRÃO, CONTENDO UMA (1) PIA/HIGIENIZADOR DE MÃOS, INCLUSIVE MANUTENÇÃO E MOBILIZAÇÃO /DESMOBILIZAÇÃO.</t>
  </si>
  <si>
    <t>REGULARIZAÇÃO E COMPACTAÇÃO DE SUBLEITO DE SOLO PREDOMINANTEMENTE ARGILOSO, PARA OBRAS DE CONSTRUÇÃO DE PAVIMENTOS. AF_09/2024</t>
  </si>
  <si>
    <t>CONSTRUÇÃO DE BASE E SUB-BASE PARA PAVIMENTAÇÃO DE BRITA GRADUADA SIMPLES TRATADA COM CIMENTO, COM ESPESSURA DE 10 CM - EXCLUSIVE CARGA E TRANSPORTE. AF_09/2024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</si>
  <si>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</si>
  <si>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</si>
  <si>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EXECUÇÃO DE PAVIMENTO EM PISO INTERTRAVADO, COM BLOCO 16 FACES DE 22 X 11 CM, ESPESSURA 8 CM. AF_10/2022</t>
  </si>
  <si>
    <t>ASSENTAMENTO DE GUIA (MEIO-FIO) EM TRECHO RETO, CONFECCIONADA EM CONCRETO PRÉ-FABRICADO, DIMENSÕES 100X15X13X30 CM (COMPRIMENTO X BASE INFERIOR X BASE SUPERIOR X ALTURA). AF_01/2024</t>
  </si>
  <si>
    <t>GUIA (MEIO-FIO) E SARJETA CONJUGADOS DE CONCRETO, MOLDADA IN LOCO EM TRECHO RETO COM EXTRUSORA, 45 CM BASE (15 CM BASE DA GUIA + 30 CM BASE DA SARJETA) X 22 CM ALTURA. AF_01/2024</t>
  </si>
  <si>
    <t>GUIA (MEIO-FIO) E SARJETA CONJUGADOS DE CONCRETO, MOLDADA IN LOCO EM TRECHO CURVO COM EXTRUSORA, 45 CM BASE (15 CM BASE DA GUIA + 30 CM BASE DA SARJETA) X 22 CM ALTURA. AF_01/2024</t>
  </si>
  <si>
    <t>ESCAVAÇÃO MECANIZADA DE VALA COM PROF. ATÉ 1,5 M (MÉDIA MONTANTE E JUSANTE/UMA COMPOSIÇÃO POR TRECHO), RETROESCAV. (0,26 M3), LARG. DE 0,8 M A 1,5 M, EM SOLO MOLE, LOCAIS COM BAIXO NÍVEL DE INTERFERÊNCIA. AF_09/2024</t>
  </si>
  <si>
    <t>LASTRO COM MATERIAL GRANULAR (PEDRA BRITADA N.1 E PEDRA BRITADA N.2), APLICADO EM PISOS OU LAJES SOBRE SOLO, ESPESSURA DE *10 CM*. AF_01/2024</t>
  </si>
  <si>
    <t>TUBO DE CONCRETO PARA REDES COLETORAS DE ÁGUAS PLUVIAIS, DIÂMETRO DE 400 MM, JUNTA RÍGIDA, INSTALADO EM LOCAL COM BAIXO NÍVEL DE INTERFERÊNCIAS - FORNECIMENTO E ASSENTAMENTO. AF_03/2024</t>
  </si>
  <si>
    <t>REATERRO MECANIZADO DE VALA COM RETROESCAVADEIRA (CAPACIDADE DA CAÇAMBA DA RETRO: 0,26 M³/POTÊNCIA: 88 HP), LARGURA ATÉ 0,8 M, PROFUNDIDADE ATÉ 1,5 M, COM SOLO (SEM SUBSTITUIÇÃO) DE 1ª CATEGORIA, COM COMPACTADOR DE SOLOS DE PERCUSSÃO. AF_08/2023</t>
  </si>
  <si>
    <t>CARGA, MANOBRA E DESCARGA DE SOLOS E MATERIAIS GRANULARES EM CAMINHÃO BASCULANTE 18 M³ - CARGA COM ESCAVADEIRA HIDRÁULICA (CAÇAMBA DE 1,20 M³ / 155 HP) E DESCARGA LIVRE (UNIDADE: M3). AF_07/2020</t>
  </si>
  <si>
    <t>BOCA DE LOBO SIMPLES (TIPO B - CONCRETO), QUADRO, GRELHA E CANTONEIRA, INCLUSIVE ESCAVAÇÃO, REATERRO E BOTA-FORA</t>
  </si>
  <si>
    <t>BOCA PARA BUEIRO SIMPLES TUBULAR D = 40 CM EM CONCRETO, ALAS COM ESCONSIDADE DE 0°, INCLUINDO FÔRMAS E MATERIAIS. AF_07/2021</t>
  </si>
  <si>
    <t>PLACA DE SINALIZACAO EM CHAPA DE ALUMINIO COM PINTURA REFLETIVA, E = 2 MM</t>
  </si>
  <si>
    <t>SINAPI-I</t>
  </si>
  <si>
    <t>TUBO ACO GALVANIZADO COM COSTURA, CLASSE LEVE, DN 80 MM (3"), E = 3,35 MM, *7,32* KG/M (NBR 5580)</t>
  </si>
  <si>
    <t>ESCAVAÇÃO MANUAL DE VALA. AF_09/2024</t>
  </si>
  <si>
    <t>CONCRETO FCK = 15MPA, TRAÇO 1:3,4:3,5 (EM MASSA SECA DE CIMENTO/ AREIA MÉDIA/ BRITA 1) - PREPARO MANUAL. AF_05/2021</t>
  </si>
  <si>
    <t>LANÇAMENTO COM USO DE BALDES, ADENSAMENTO E ACABAMENTO DE CONCRETO EM ESTRUTURAS. AF_02/2022</t>
  </si>
  <si>
    <t>RUBÉNS DANTAS DOS SANTOS JUNIOR - ENGENHEIRO CIVIL</t>
  </si>
  <si>
    <t xml:space="preserve">CREA: 212951/D	</t>
  </si>
  <si>
    <t>CREA SP 5070445752/D MG</t>
  </si>
  <si>
    <t>CIBELES A. DE FREITAS CARVALHO</t>
  </si>
  <si>
    <t>ENGENHEIRO RESPONSÁVEL DE FISCALIZAÇÃO</t>
  </si>
  <si>
    <t>2ª MEDIÇÃO</t>
  </si>
  <si>
    <r>
      <rPr>
        <b/>
        <sz val="11"/>
        <color theme="1"/>
        <rFont val="Calibri"/>
        <family val="2"/>
        <scheme val="minor"/>
      </rPr>
      <t>DATA DA MEDIÇÃO:</t>
    </r>
    <r>
      <rPr>
        <sz val="11"/>
        <color theme="1"/>
        <rFont val="Calibri"/>
        <family val="2"/>
        <scheme val="minor"/>
      </rPr>
      <t xml:space="preserve"> 12/05/2026</t>
    </r>
  </si>
  <si>
    <t>MEDIÇÃO REFERENTE A 2ª MEDIÇÃO PAVIMENTAÇÃO EM PISO INTERTRAVADO DE ESTRADA O BAIRRO DO BARREIRO IPUIUNA/MG.</t>
  </si>
  <si>
    <t>PERIODO DE MEDIÇÃO: 10/03/2026 À 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</si>
</sst>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\ * #,##0.000_-;\-&quot;R$&quot;\ * #,##0.0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Calibri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Border="1" applyAlignment="1"/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4" fontId="6" fillId="2" borderId="1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4" fontId="10" fillId="2" borderId="10" xfId="0" applyNumberFormat="1" applyFont="1" applyFill="1" applyBorder="1" applyAlignment="1"/>
    <xf numFmtId="44" fontId="3" fillId="3" borderId="10" xfId="1" applyFont="1" applyFill="1" applyBorder="1" applyAlignment="1"/>
    <xf numFmtId="2" fontId="0" fillId="0" borderId="32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2" fontId="0" fillId="0" borderId="29" xfId="0" applyNumberFormat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44" fontId="3" fillId="3" borderId="10" xfId="1" applyFont="1" applyFill="1" applyBorder="1" applyAlignment="1">
      <alignment vertical="center"/>
    </xf>
    <xf numFmtId="2" fontId="0" fillId="0" borderId="29" xfId="0" applyNumberFormat="1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0" fontId="2" fillId="0" borderId="29" xfId="0" quotePrefix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2" fontId="0" fillId="0" borderId="18" xfId="0" applyNumberFormat="1" applyBorder="1" applyAlignment="1">
      <alignment horizontal="center" vertical="center"/>
    </xf>
    <xf numFmtId="0" fontId="2" fillId="0" borderId="19" xfId="0" quotePrefix="1" applyFont="1" applyBorder="1" applyAlignment="1">
      <alignment horizontal="right" vertical="center"/>
    </xf>
    <xf numFmtId="0" fontId="0" fillId="0" borderId="5" xfId="0" applyBorder="1" applyAlignment="1"/>
    <xf numFmtId="164" fontId="2" fillId="0" borderId="0" xfId="0" applyNumberFormat="1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2" fontId="0" fillId="0" borderId="34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64" fontId="2" fillId="3" borderId="40" xfId="0" applyNumberFormat="1" applyFont="1" applyFill="1" applyBorder="1" applyAlignment="1">
      <alignment horizontal="center" vertical="center"/>
    </xf>
    <xf numFmtId="164" fontId="2" fillId="3" borderId="41" xfId="0" applyNumberFormat="1" applyFont="1" applyFill="1" applyBorder="1" applyAlignment="1">
      <alignment horizontal="center" vertical="center"/>
    </xf>
    <xf numFmtId="2" fontId="0" fillId="0" borderId="17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0" fillId="0" borderId="30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64" fontId="6" fillId="2" borderId="36" xfId="0" applyNumberFormat="1" applyFont="1" applyFill="1" applyBorder="1" applyAlignment="1">
      <alignment horizontal="center" vertical="center"/>
    </xf>
    <xf numFmtId="164" fontId="6" fillId="2" borderId="37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/>
    </xf>
    <xf numFmtId="44" fontId="3" fillId="3" borderId="1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2" xfId="2" xr:uid="{03EE6529-6E47-4F8F-81CC-17ECF9A52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319183</xdr:colOff>
      <xdr:row>0</xdr:row>
      <xdr:rowOff>0</xdr:rowOff>
    </xdr:from>
    <xdr:to>
      <xdr:col>17</xdr:col>
      <xdr:colOff>997310</xdr:colOff>
      <xdr:row>4</xdr:row>
      <xdr:rowOff>371474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551C9DC-5609-45FF-888A-3CFDD1A4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358" y="0"/>
          <a:ext cx="10107877" cy="113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FEA5-9338-457A-BB0E-9CA8FCBFFCC0}">
  <sheetPr>
    <pageSetUpPr fitToPage="1"/>
  </sheetPr>
  <dimension ref="A1:Y87"/>
  <sheetViews>
    <sheetView tabSelected="1" topLeftCell="A13" zoomScaleNormal="100" workbookViewId="0">
      <selection activeCell="Y27" sqref="Y27"/>
    </sheetView>
  </sheetViews>
  <sheetFormatPr defaultRowHeight="15" x14ac:dyDescent="0.25"/>
  <cols>
    <col min="2" max="2" width="11.85546875" customWidth="1"/>
    <col min="13" max="13" width="5.85546875" customWidth="1"/>
    <col min="14" max="14" width="10" customWidth="1"/>
    <col min="15" max="15" width="10.7109375" customWidth="1"/>
    <col min="16" max="16" width="12.28515625" customWidth="1"/>
    <col min="17" max="17" width="11.140625" customWidth="1"/>
    <col min="18" max="18" width="20.7109375" customWidth="1"/>
    <col min="19" max="19" width="21.42578125" customWidth="1"/>
    <col min="22" max="22" width="12.7109375" bestFit="1" customWidth="1"/>
  </cols>
  <sheetData>
    <row r="1" spans="1:24" x14ac:dyDescent="0.25">
      <c r="A1" s="39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40"/>
      <c r="T1" s="39"/>
      <c r="U1" s="40"/>
      <c r="V1" s="1"/>
      <c r="W1" s="1"/>
      <c r="X1" s="1"/>
    </row>
    <row r="2" spans="1:24" x14ac:dyDescent="0.25">
      <c r="A2" s="41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42"/>
      <c r="T2" s="41"/>
      <c r="U2" s="42"/>
      <c r="V2" s="1"/>
      <c r="W2" s="1"/>
      <c r="X2" s="1"/>
    </row>
    <row r="3" spans="1:24" x14ac:dyDescent="0.25">
      <c r="A3" s="41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42"/>
      <c r="T3" s="41"/>
      <c r="U3" s="42"/>
      <c r="V3" s="1"/>
      <c r="W3" s="1"/>
      <c r="X3" s="1"/>
    </row>
    <row r="4" spans="1:24" x14ac:dyDescent="0.25">
      <c r="A4" s="41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42"/>
      <c r="T4" s="41"/>
      <c r="U4" s="42"/>
      <c r="V4" s="1"/>
      <c r="W4" s="1"/>
      <c r="X4" s="1"/>
    </row>
    <row r="5" spans="1:24" ht="30" customHeight="1" thickBot="1" x14ac:dyDescent="0.3">
      <c r="A5" s="43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44"/>
      <c r="T5" s="43"/>
      <c r="U5" s="44"/>
      <c r="V5" s="1"/>
      <c r="W5" s="1"/>
      <c r="X5" s="1"/>
    </row>
    <row r="6" spans="1:24" ht="14.25" customHeight="1" thickBot="1" x14ac:dyDescent="0.3">
      <c r="A6" s="57" t="s">
        <v>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1"/>
      <c r="W6" s="1"/>
      <c r="X6" s="1"/>
    </row>
    <row r="7" spans="1:24" ht="15.75" thickBot="1" x14ac:dyDescent="0.3">
      <c r="A7" s="54" t="s">
        <v>11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  <c r="N7" s="54" t="s">
        <v>91</v>
      </c>
      <c r="O7" s="55"/>
      <c r="P7" s="55"/>
      <c r="Q7" s="55"/>
      <c r="R7" s="55"/>
      <c r="S7" s="55"/>
      <c r="T7" s="55"/>
      <c r="U7" s="56"/>
      <c r="V7" s="1"/>
      <c r="W7" s="1"/>
      <c r="X7" s="1"/>
    </row>
    <row r="8" spans="1:24" x14ac:dyDescent="0.25">
      <c r="A8" s="48" t="s">
        <v>15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N8" s="48" t="s">
        <v>12</v>
      </c>
      <c r="O8" s="49"/>
      <c r="P8" s="49"/>
      <c r="Q8" s="49"/>
      <c r="R8" s="49"/>
      <c r="S8" s="49"/>
      <c r="T8" s="49"/>
      <c r="U8" s="50"/>
      <c r="V8" s="1"/>
      <c r="W8" s="1"/>
      <c r="X8" s="1"/>
    </row>
    <row r="9" spans="1:24" ht="15.75" thickBot="1" x14ac:dyDescent="0.3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  <c r="N9" s="51"/>
      <c r="O9" s="52"/>
      <c r="P9" s="52"/>
      <c r="Q9" s="52"/>
      <c r="R9" s="52"/>
      <c r="S9" s="52"/>
      <c r="T9" s="52"/>
      <c r="U9" s="53"/>
      <c r="V9" s="1"/>
      <c r="W9" s="1"/>
      <c r="X9" s="1"/>
    </row>
    <row r="10" spans="1:24" ht="15.75" thickBot="1" x14ac:dyDescent="0.3">
      <c r="A10" s="97" t="s">
        <v>16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  <c r="N10" s="45" t="s">
        <v>13</v>
      </c>
      <c r="O10" s="46"/>
      <c r="P10" s="46"/>
      <c r="Q10" s="46"/>
      <c r="R10" s="46"/>
      <c r="S10" s="46"/>
      <c r="T10" s="46"/>
      <c r="U10" s="47"/>
      <c r="V10" s="33"/>
      <c r="W10" s="1"/>
      <c r="X10" s="1"/>
    </row>
    <row r="11" spans="1:24" ht="15.75" thickBot="1" x14ac:dyDescent="0.3">
      <c r="A11" s="48" t="s">
        <v>92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  <c r="N11" s="45" t="s">
        <v>14</v>
      </c>
      <c r="O11" s="46"/>
      <c r="P11" s="46"/>
      <c r="Q11" s="46"/>
      <c r="R11" s="46"/>
      <c r="S11" s="46"/>
      <c r="T11" s="46"/>
      <c r="U11" s="47"/>
      <c r="V11" s="33"/>
      <c r="W11" s="1"/>
      <c r="X11" s="1"/>
    </row>
    <row r="12" spans="1:24" ht="15.75" thickBot="1" x14ac:dyDescent="0.3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3"/>
      <c r="N12" s="45" t="s">
        <v>93</v>
      </c>
      <c r="O12" s="46"/>
      <c r="P12" s="46"/>
      <c r="Q12" s="46"/>
      <c r="R12" s="46"/>
      <c r="S12" s="46"/>
      <c r="T12" s="46"/>
      <c r="U12" s="47"/>
      <c r="V12" s="33"/>
      <c r="W12" s="1"/>
      <c r="X12" s="1"/>
    </row>
    <row r="13" spans="1:24" ht="45.75" thickBot="1" x14ac:dyDescent="0.3">
      <c r="A13" s="2" t="s">
        <v>0</v>
      </c>
      <c r="B13" s="2" t="s">
        <v>1</v>
      </c>
      <c r="C13" s="2" t="s">
        <v>2</v>
      </c>
      <c r="D13" s="100" t="s">
        <v>3</v>
      </c>
      <c r="E13" s="101"/>
      <c r="F13" s="101"/>
      <c r="G13" s="101"/>
      <c r="H13" s="101"/>
      <c r="I13" s="101"/>
      <c r="J13" s="101"/>
      <c r="K13" s="101"/>
      <c r="L13" s="101"/>
      <c r="M13" s="102"/>
      <c r="N13" s="3" t="s">
        <v>4</v>
      </c>
      <c r="O13" s="3" t="s">
        <v>5</v>
      </c>
      <c r="P13" s="3" t="s">
        <v>8</v>
      </c>
      <c r="Q13" s="3" t="s">
        <v>6</v>
      </c>
      <c r="R13" s="3" t="s">
        <v>7</v>
      </c>
      <c r="S13" s="18" t="s">
        <v>9</v>
      </c>
      <c r="T13" s="84" t="s">
        <v>90</v>
      </c>
      <c r="U13" s="85"/>
      <c r="V13" s="33"/>
      <c r="W13" s="1"/>
      <c r="X13" s="1"/>
    </row>
    <row r="14" spans="1:24" ht="24" customHeight="1" thickBot="1" x14ac:dyDescent="0.4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8"/>
      <c r="S14" s="19">
        <v>102717.19</v>
      </c>
      <c r="T14" s="86">
        <f>SUM(T15,T18,T20,T24,T27,T37,T43)</f>
        <v>325190.09847742005</v>
      </c>
      <c r="U14" s="87"/>
      <c r="V14" s="34"/>
      <c r="W14" s="17"/>
      <c r="X14" s="17"/>
    </row>
    <row r="15" spans="1:24" ht="16.5" thickBot="1" x14ac:dyDescent="0.3">
      <c r="A15" s="109" t="s">
        <v>19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>
        <f>SUM(R16:R17)</f>
        <v>5374.6271624999999</v>
      </c>
      <c r="S15" s="20">
        <f>SUM(S16:S17)</f>
        <v>5374.6271624999999</v>
      </c>
      <c r="T15" s="70">
        <f>SUM(T16:U17)</f>
        <v>0</v>
      </c>
      <c r="U15" s="71"/>
      <c r="V15" s="17"/>
      <c r="W15" s="17"/>
      <c r="X15" s="17"/>
    </row>
    <row r="16" spans="1:24" ht="35.25" customHeight="1" x14ac:dyDescent="0.25">
      <c r="A16" s="7" t="s">
        <v>17</v>
      </c>
      <c r="B16" s="6" t="s">
        <v>47</v>
      </c>
      <c r="C16" s="6">
        <v>103689</v>
      </c>
      <c r="D16" s="103" t="s">
        <v>62</v>
      </c>
      <c r="E16" s="103"/>
      <c r="F16" s="103"/>
      <c r="G16" s="103"/>
      <c r="H16" s="103"/>
      <c r="I16" s="103"/>
      <c r="J16" s="103"/>
      <c r="K16" s="103"/>
      <c r="L16" s="103"/>
      <c r="M16" s="103"/>
      <c r="N16" s="6" t="s">
        <v>55</v>
      </c>
      <c r="O16" s="6">
        <v>4.5</v>
      </c>
      <c r="P16" s="6">
        <v>444.87</v>
      </c>
      <c r="Q16" s="10">
        <f>P16*(1.2275)</f>
        <v>546.07792500000005</v>
      </c>
      <c r="R16" s="11">
        <f>Q16*O16</f>
        <v>2457.3506625</v>
      </c>
      <c r="S16" s="21">
        <f>R16</f>
        <v>2457.3506625</v>
      </c>
      <c r="T16" s="88" t="s">
        <v>60</v>
      </c>
      <c r="U16" s="89"/>
      <c r="V16" s="17"/>
      <c r="W16" s="17"/>
      <c r="X16" s="17"/>
    </row>
    <row r="17" spans="1:25" ht="33" customHeight="1" thickBot="1" x14ac:dyDescent="0.3">
      <c r="A17" s="7" t="s">
        <v>18</v>
      </c>
      <c r="B17" s="6" t="s">
        <v>48</v>
      </c>
      <c r="C17" s="6" t="s">
        <v>50</v>
      </c>
      <c r="D17" s="103" t="s">
        <v>63</v>
      </c>
      <c r="E17" s="103"/>
      <c r="F17" s="103"/>
      <c r="G17" s="103"/>
      <c r="H17" s="103"/>
      <c r="I17" s="103"/>
      <c r="J17" s="103"/>
      <c r="K17" s="103"/>
      <c r="L17" s="103"/>
      <c r="M17" s="103"/>
      <c r="N17" s="6" t="s">
        <v>54</v>
      </c>
      <c r="O17" s="6">
        <v>3</v>
      </c>
      <c r="P17" s="6">
        <v>792.2</v>
      </c>
      <c r="Q17" s="10">
        <f>P17*(1.2275)</f>
        <v>972.42550000000006</v>
      </c>
      <c r="R17" s="11">
        <f>Q17*O17</f>
        <v>2917.2764999999999</v>
      </c>
      <c r="S17" s="23">
        <f>R17</f>
        <v>2917.2764999999999</v>
      </c>
      <c r="T17" s="68" t="s">
        <v>60</v>
      </c>
      <c r="U17" s="69"/>
      <c r="V17" s="17"/>
      <c r="W17" s="17"/>
      <c r="X17" s="17"/>
    </row>
    <row r="18" spans="1:25" ht="16.5" thickBot="1" x14ac:dyDescent="0.3">
      <c r="A18" s="104" t="s">
        <v>20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24">
        <f>R19</f>
        <v>9413.6986047500013</v>
      </c>
      <c r="S18" s="25">
        <f>S19</f>
        <v>9413.6986047500013</v>
      </c>
      <c r="T18" s="70">
        <f>T19</f>
        <v>0</v>
      </c>
      <c r="U18" s="71"/>
      <c r="V18" s="17"/>
      <c r="W18" s="17"/>
      <c r="X18" s="17"/>
      <c r="Y18" t="s">
        <v>61</v>
      </c>
    </row>
    <row r="19" spans="1:25" ht="28.5" customHeight="1" thickBot="1" x14ac:dyDescent="0.3">
      <c r="A19" s="7" t="s">
        <v>21</v>
      </c>
      <c r="B19" s="6" t="s">
        <v>47</v>
      </c>
      <c r="C19" s="6">
        <v>100576</v>
      </c>
      <c r="D19" s="103" t="s">
        <v>64</v>
      </c>
      <c r="E19" s="103"/>
      <c r="F19" s="103"/>
      <c r="G19" s="103"/>
      <c r="H19" s="103"/>
      <c r="I19" s="103"/>
      <c r="J19" s="103"/>
      <c r="K19" s="103"/>
      <c r="L19" s="103"/>
      <c r="M19" s="103"/>
      <c r="N19" s="6" t="s">
        <v>55</v>
      </c>
      <c r="O19" s="6">
        <v>4101.07</v>
      </c>
      <c r="P19" s="6">
        <v>1.87</v>
      </c>
      <c r="Q19" s="10">
        <f>P19*(1.2275)</f>
        <v>2.2954250000000003</v>
      </c>
      <c r="R19" s="11">
        <f>Q19*O19</f>
        <v>9413.6986047500013</v>
      </c>
      <c r="S19" s="26">
        <f>R19</f>
        <v>9413.6986047500013</v>
      </c>
      <c r="T19" s="90"/>
      <c r="U19" s="91"/>
      <c r="V19" s="17"/>
      <c r="W19" s="17"/>
      <c r="X19" s="17"/>
    </row>
    <row r="20" spans="1:25" ht="16.5" thickBot="1" x14ac:dyDescent="0.3">
      <c r="A20" s="104" t="s">
        <v>22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24">
        <f>SUM(R21:R23)</f>
        <v>80930.481401987505</v>
      </c>
      <c r="S20" s="25">
        <f>SUM(S21:S23)</f>
        <v>80930.481401987505</v>
      </c>
      <c r="T20" s="70">
        <f>SUM(T21:U23)</f>
        <v>0</v>
      </c>
      <c r="U20" s="71"/>
      <c r="V20" s="17"/>
      <c r="W20" s="17"/>
      <c r="X20" s="17"/>
    </row>
    <row r="21" spans="1:25" ht="28.5" customHeight="1" x14ac:dyDescent="0.25">
      <c r="A21" s="7" t="s">
        <v>23</v>
      </c>
      <c r="B21" s="6" t="s">
        <v>47</v>
      </c>
      <c r="C21" s="6">
        <v>105732</v>
      </c>
      <c r="D21" s="103" t="s">
        <v>65</v>
      </c>
      <c r="E21" s="103"/>
      <c r="F21" s="103"/>
      <c r="G21" s="103"/>
      <c r="H21" s="103"/>
      <c r="I21" s="103"/>
      <c r="J21" s="103"/>
      <c r="K21" s="103"/>
      <c r="L21" s="103"/>
      <c r="M21" s="103"/>
      <c r="N21" s="6" t="s">
        <v>56</v>
      </c>
      <c r="O21" s="6">
        <v>205.05</v>
      </c>
      <c r="P21" s="6">
        <v>251.5369</v>
      </c>
      <c r="Q21" s="10">
        <f>P21*(1.2275)</f>
        <v>308.76154474999998</v>
      </c>
      <c r="R21" s="11">
        <f>Q21*O21</f>
        <v>63311.554750987503</v>
      </c>
      <c r="S21" s="23">
        <f>R21</f>
        <v>63311.554750987503</v>
      </c>
      <c r="T21" s="88" t="s">
        <v>60</v>
      </c>
      <c r="U21" s="89"/>
      <c r="V21" s="17"/>
      <c r="W21" s="17"/>
      <c r="X21" s="17"/>
    </row>
    <row r="22" spans="1:25" ht="30" customHeight="1" x14ac:dyDescent="0.25">
      <c r="A22" s="7" t="s">
        <v>24</v>
      </c>
      <c r="B22" s="6" t="s">
        <v>47</v>
      </c>
      <c r="C22" s="6">
        <v>95875</v>
      </c>
      <c r="D22" s="103" t="s">
        <v>66</v>
      </c>
      <c r="E22" s="103"/>
      <c r="F22" s="103"/>
      <c r="G22" s="103"/>
      <c r="H22" s="103"/>
      <c r="I22" s="103"/>
      <c r="J22" s="103"/>
      <c r="K22" s="103"/>
      <c r="L22" s="103"/>
      <c r="M22" s="103"/>
      <c r="N22" s="6" t="s">
        <v>57</v>
      </c>
      <c r="O22" s="6">
        <v>6151.5</v>
      </c>
      <c r="P22" s="6">
        <v>2.2599999999999998</v>
      </c>
      <c r="Q22" s="10">
        <f>P22*(1.2275)</f>
        <v>2.7741499999999997</v>
      </c>
      <c r="R22" s="11">
        <f t="shared" ref="R22:R42" si="0">Q22*O22</f>
        <v>17065.183724999999</v>
      </c>
      <c r="S22" s="23">
        <f>R22</f>
        <v>17065.183724999999</v>
      </c>
      <c r="T22" s="92" t="s">
        <v>60</v>
      </c>
      <c r="U22" s="93"/>
      <c r="V22" s="17"/>
      <c r="W22" s="17"/>
      <c r="X22" s="17"/>
    </row>
    <row r="23" spans="1:25" ht="30" customHeight="1" thickBot="1" x14ac:dyDescent="0.3">
      <c r="A23" s="7" t="s">
        <v>25</v>
      </c>
      <c r="B23" s="6" t="s">
        <v>47</v>
      </c>
      <c r="C23" s="6">
        <v>93590</v>
      </c>
      <c r="D23" s="103" t="s">
        <v>67</v>
      </c>
      <c r="E23" s="103"/>
      <c r="F23" s="103"/>
      <c r="G23" s="103"/>
      <c r="H23" s="103"/>
      <c r="I23" s="103"/>
      <c r="J23" s="103"/>
      <c r="K23" s="103"/>
      <c r="L23" s="103"/>
      <c r="M23" s="103"/>
      <c r="N23" s="6" t="s">
        <v>57</v>
      </c>
      <c r="O23" s="6">
        <v>512.63</v>
      </c>
      <c r="P23" s="6">
        <v>0.88</v>
      </c>
      <c r="Q23" s="10">
        <f>P23*(1.2275)</f>
        <v>1.0802</v>
      </c>
      <c r="R23" s="11">
        <f t="shared" si="0"/>
        <v>553.74292600000001</v>
      </c>
      <c r="S23" s="23">
        <f>R23</f>
        <v>553.74292600000001</v>
      </c>
      <c r="T23" s="68" t="s">
        <v>60</v>
      </c>
      <c r="U23" s="69"/>
      <c r="V23" s="17"/>
      <c r="W23" s="17"/>
      <c r="X23" s="17"/>
    </row>
    <row r="24" spans="1:25" ht="16.5" thickBot="1" x14ac:dyDescent="0.3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16">
        <f>SUM(R25:R26)</f>
        <v>217706.30847742001</v>
      </c>
      <c r="S24" s="27"/>
      <c r="T24" s="70">
        <f>SUM(T25:U26)</f>
        <v>217706.30847742001</v>
      </c>
      <c r="U24" s="71"/>
      <c r="V24" s="17"/>
      <c r="W24" s="17"/>
      <c r="X24" s="17"/>
    </row>
    <row r="25" spans="1:25" ht="30.75" customHeight="1" x14ac:dyDescent="0.25">
      <c r="A25" s="7" t="s">
        <v>27</v>
      </c>
      <c r="B25" s="6" t="s">
        <v>47</v>
      </c>
      <c r="C25" s="6">
        <v>92404</v>
      </c>
      <c r="D25" s="103" t="s">
        <v>68</v>
      </c>
      <c r="E25" s="103"/>
      <c r="F25" s="103"/>
      <c r="G25" s="103"/>
      <c r="H25" s="103"/>
      <c r="I25" s="103"/>
      <c r="J25" s="103"/>
      <c r="K25" s="103"/>
      <c r="L25" s="103"/>
      <c r="M25" s="103"/>
      <c r="N25" s="6" t="s">
        <v>55</v>
      </c>
      <c r="O25" s="6">
        <v>2162.7143999999998</v>
      </c>
      <c r="P25" s="6">
        <v>81.17</v>
      </c>
      <c r="Q25" s="10">
        <f>P25*(1.2275)</f>
        <v>99.636175000000009</v>
      </c>
      <c r="R25" s="11">
        <f t="shared" si="0"/>
        <v>215484.59043342</v>
      </c>
      <c r="S25" s="28" t="s">
        <v>60</v>
      </c>
      <c r="T25" s="74">
        <f>R25</f>
        <v>215484.59043342</v>
      </c>
      <c r="U25" s="75"/>
      <c r="V25" s="17"/>
      <c r="W25" s="17"/>
      <c r="X25" s="17"/>
    </row>
    <row r="26" spans="1:25" ht="31.5" customHeight="1" thickBot="1" x14ac:dyDescent="0.3">
      <c r="A26" s="7" t="s">
        <v>28</v>
      </c>
      <c r="B26" s="6" t="s">
        <v>47</v>
      </c>
      <c r="C26" s="6">
        <v>94273</v>
      </c>
      <c r="D26" s="103" t="s">
        <v>69</v>
      </c>
      <c r="E26" s="103"/>
      <c r="F26" s="103"/>
      <c r="G26" s="103"/>
      <c r="H26" s="103"/>
      <c r="I26" s="103"/>
      <c r="J26" s="103"/>
      <c r="K26" s="103"/>
      <c r="L26" s="103"/>
      <c r="M26" s="103"/>
      <c r="N26" s="6" t="s">
        <v>58</v>
      </c>
      <c r="O26" s="6">
        <v>32.08</v>
      </c>
      <c r="P26" s="6">
        <v>56.42</v>
      </c>
      <c r="Q26" s="10">
        <f>P26*(1.2275)</f>
        <v>69.255549999999999</v>
      </c>
      <c r="R26" s="11">
        <f>Q26*O26</f>
        <v>2221.7180439999997</v>
      </c>
      <c r="S26" s="28" t="s">
        <v>60</v>
      </c>
      <c r="T26" s="72">
        <f>R26</f>
        <v>2221.7180439999997</v>
      </c>
      <c r="U26" s="73"/>
      <c r="V26" s="17"/>
      <c r="W26" s="17"/>
      <c r="X26" s="17"/>
    </row>
    <row r="27" spans="1:25" ht="16.5" thickBot="1" x14ac:dyDescent="0.3">
      <c r="A27" s="104" t="s">
        <v>29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17">
        <f>SUM(R28:R36)</f>
        <v>100485.41136187501</v>
      </c>
      <c r="S27" s="29"/>
      <c r="T27" s="76">
        <v>100485.4</v>
      </c>
      <c r="U27" s="77"/>
      <c r="V27" s="17"/>
      <c r="W27" s="17"/>
      <c r="X27" s="17"/>
    </row>
    <row r="28" spans="1:25" ht="43.5" customHeight="1" x14ac:dyDescent="0.25">
      <c r="A28" s="7" t="s">
        <v>30</v>
      </c>
      <c r="B28" s="6" t="s">
        <v>47</v>
      </c>
      <c r="C28" s="6">
        <v>94267</v>
      </c>
      <c r="D28" s="103" t="s">
        <v>70</v>
      </c>
      <c r="E28" s="103"/>
      <c r="F28" s="103"/>
      <c r="G28" s="103"/>
      <c r="H28" s="103"/>
      <c r="I28" s="103"/>
      <c r="J28" s="103"/>
      <c r="K28" s="103"/>
      <c r="L28" s="103"/>
      <c r="M28" s="103"/>
      <c r="N28" s="6" t="s">
        <v>58</v>
      </c>
      <c r="O28" s="6">
        <v>967.86</v>
      </c>
      <c r="P28" s="6">
        <v>54.61</v>
      </c>
      <c r="Q28" s="10">
        <f>P28*(1.2275)</f>
        <v>67.033775000000006</v>
      </c>
      <c r="R28" s="11">
        <f t="shared" si="0"/>
        <v>64879.309471500004</v>
      </c>
      <c r="S28" s="28" t="s">
        <v>60</v>
      </c>
      <c r="T28" s="82">
        <f>R28</f>
        <v>64879.309471500004</v>
      </c>
      <c r="U28" s="83"/>
      <c r="V28" s="17"/>
      <c r="W28" s="17"/>
      <c r="X28" s="17"/>
    </row>
    <row r="29" spans="1:25" ht="44.25" customHeight="1" x14ac:dyDescent="0.25">
      <c r="A29" s="7" t="s">
        <v>31</v>
      </c>
      <c r="B29" s="6" t="s">
        <v>47</v>
      </c>
      <c r="C29" s="6">
        <v>94268</v>
      </c>
      <c r="D29" s="103" t="s">
        <v>71</v>
      </c>
      <c r="E29" s="103"/>
      <c r="F29" s="103"/>
      <c r="G29" s="103"/>
      <c r="H29" s="103"/>
      <c r="I29" s="103"/>
      <c r="J29" s="103"/>
      <c r="K29" s="103"/>
      <c r="L29" s="103"/>
      <c r="M29" s="103"/>
      <c r="N29" s="6" t="s">
        <v>58</v>
      </c>
      <c r="O29" s="6">
        <v>128.49</v>
      </c>
      <c r="P29" s="6">
        <v>60.12</v>
      </c>
      <c r="Q29" s="10">
        <f t="shared" ref="Q28:Q36" si="1">P29*(1.2275)</f>
        <v>73.797299999999993</v>
      </c>
      <c r="R29" s="11">
        <f t="shared" si="0"/>
        <v>9482.2150769999989</v>
      </c>
      <c r="S29" s="28" t="s">
        <v>60</v>
      </c>
      <c r="T29" s="66">
        <f t="shared" ref="T29:T36" si="2">R29</f>
        <v>9482.2150769999989</v>
      </c>
      <c r="U29" s="67"/>
      <c r="V29" s="17"/>
      <c r="W29" s="17"/>
      <c r="X29" s="17"/>
    </row>
    <row r="30" spans="1:25" ht="45" customHeight="1" x14ac:dyDescent="0.25">
      <c r="A30" s="7" t="s">
        <v>32</v>
      </c>
      <c r="B30" s="6" t="s">
        <v>47</v>
      </c>
      <c r="C30" s="6">
        <v>102303</v>
      </c>
      <c r="D30" s="103" t="s">
        <v>72</v>
      </c>
      <c r="E30" s="103"/>
      <c r="F30" s="103"/>
      <c r="G30" s="103"/>
      <c r="H30" s="103"/>
      <c r="I30" s="103"/>
      <c r="J30" s="103"/>
      <c r="K30" s="103"/>
      <c r="L30" s="103"/>
      <c r="M30" s="103"/>
      <c r="N30" s="6" t="s">
        <v>56</v>
      </c>
      <c r="O30" s="6">
        <v>77.849999999999994</v>
      </c>
      <c r="P30" s="6">
        <v>10.34</v>
      </c>
      <c r="Q30" s="10">
        <f t="shared" si="1"/>
        <v>12.692349999999999</v>
      </c>
      <c r="R30" s="11">
        <f t="shared" si="0"/>
        <v>988.09944749999988</v>
      </c>
      <c r="S30" s="28" t="s">
        <v>60</v>
      </c>
      <c r="T30" s="66">
        <f t="shared" si="2"/>
        <v>988.09944749999988</v>
      </c>
      <c r="U30" s="67"/>
      <c r="V30" s="17"/>
      <c r="W30" s="17"/>
      <c r="X30" s="17"/>
    </row>
    <row r="31" spans="1:25" ht="32.25" customHeight="1" x14ac:dyDescent="0.25">
      <c r="A31" s="7" t="s">
        <v>33</v>
      </c>
      <c r="B31" s="6" t="s">
        <v>47</v>
      </c>
      <c r="C31" s="6">
        <v>100324</v>
      </c>
      <c r="D31" s="103" t="s">
        <v>73</v>
      </c>
      <c r="E31" s="103"/>
      <c r="F31" s="103"/>
      <c r="G31" s="103"/>
      <c r="H31" s="103"/>
      <c r="I31" s="103"/>
      <c r="J31" s="103"/>
      <c r="K31" s="103"/>
      <c r="L31" s="103"/>
      <c r="M31" s="103"/>
      <c r="N31" s="6" t="s">
        <v>56</v>
      </c>
      <c r="O31" s="6">
        <v>5.19</v>
      </c>
      <c r="P31" s="6">
        <v>192.03</v>
      </c>
      <c r="Q31" s="10">
        <f t="shared" si="1"/>
        <v>235.716825</v>
      </c>
      <c r="R31" s="11">
        <f t="shared" si="0"/>
        <v>1223.3703217500001</v>
      </c>
      <c r="S31" s="28" t="s">
        <v>60</v>
      </c>
      <c r="T31" s="66">
        <f t="shared" si="2"/>
        <v>1223.3703217500001</v>
      </c>
      <c r="U31" s="67"/>
      <c r="V31" s="17"/>
      <c r="W31" s="17"/>
      <c r="X31" s="17"/>
    </row>
    <row r="32" spans="1:25" ht="45.75" customHeight="1" x14ac:dyDescent="0.25">
      <c r="A32" s="7" t="s">
        <v>34</v>
      </c>
      <c r="B32" s="6" t="s">
        <v>47</v>
      </c>
      <c r="C32" s="6">
        <v>92210</v>
      </c>
      <c r="D32" s="103" t="s">
        <v>74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6" t="s">
        <v>58</v>
      </c>
      <c r="O32" s="6">
        <v>43.25</v>
      </c>
      <c r="P32" s="6">
        <v>126.7</v>
      </c>
      <c r="Q32" s="10">
        <f t="shared" si="1"/>
        <v>155.52424999999999</v>
      </c>
      <c r="R32" s="11">
        <f t="shared" si="0"/>
        <v>6726.4238125000002</v>
      </c>
      <c r="S32" s="28" t="s">
        <v>60</v>
      </c>
      <c r="T32" s="66">
        <f t="shared" si="2"/>
        <v>6726.4238125000002</v>
      </c>
      <c r="U32" s="67"/>
      <c r="V32" s="17"/>
      <c r="W32" s="17"/>
      <c r="X32" s="17"/>
    </row>
    <row r="33" spans="1:25" ht="43.5" customHeight="1" x14ac:dyDescent="0.25">
      <c r="A33" s="7" t="s">
        <v>35</v>
      </c>
      <c r="B33" s="6" t="s">
        <v>47</v>
      </c>
      <c r="C33" s="6">
        <v>93378</v>
      </c>
      <c r="D33" s="103" t="s">
        <v>75</v>
      </c>
      <c r="E33" s="103"/>
      <c r="F33" s="103"/>
      <c r="G33" s="103"/>
      <c r="H33" s="103"/>
      <c r="I33" s="103"/>
      <c r="J33" s="103"/>
      <c r="K33" s="103"/>
      <c r="L33" s="103"/>
      <c r="M33" s="103"/>
      <c r="N33" s="6" t="s">
        <v>56</v>
      </c>
      <c r="O33" s="6">
        <v>68.89</v>
      </c>
      <c r="P33" s="6">
        <v>23.475000000000001</v>
      </c>
      <c r="Q33" s="10">
        <f t="shared" si="1"/>
        <v>28.815562500000002</v>
      </c>
      <c r="R33" s="11">
        <f t="shared" si="0"/>
        <v>1985.1041006250002</v>
      </c>
      <c r="S33" s="28" t="s">
        <v>60</v>
      </c>
      <c r="T33" s="66">
        <f t="shared" si="2"/>
        <v>1985.1041006250002</v>
      </c>
      <c r="U33" s="67"/>
      <c r="V33" s="17"/>
      <c r="W33" s="17"/>
      <c r="X33" s="17"/>
      <c r="Y33" t="s">
        <v>61</v>
      </c>
    </row>
    <row r="34" spans="1:25" ht="46.5" customHeight="1" x14ac:dyDescent="0.25">
      <c r="A34" s="7" t="s">
        <v>36</v>
      </c>
      <c r="B34" s="6" t="s">
        <v>47</v>
      </c>
      <c r="C34" s="6">
        <v>100980</v>
      </c>
      <c r="D34" s="103" t="s">
        <v>76</v>
      </c>
      <c r="E34" s="103"/>
      <c r="F34" s="103"/>
      <c r="G34" s="103"/>
      <c r="H34" s="103"/>
      <c r="I34" s="103"/>
      <c r="J34" s="103"/>
      <c r="K34" s="103"/>
      <c r="L34" s="103"/>
      <c r="M34" s="103"/>
      <c r="N34" s="6" t="s">
        <v>56</v>
      </c>
      <c r="O34" s="6">
        <v>6.71</v>
      </c>
      <c r="P34" s="6">
        <v>5.84</v>
      </c>
      <c r="Q34" s="10">
        <f t="shared" si="1"/>
        <v>7.1685999999999996</v>
      </c>
      <c r="R34" s="11">
        <f t="shared" si="0"/>
        <v>48.101305999999994</v>
      </c>
      <c r="S34" s="28" t="s">
        <v>60</v>
      </c>
      <c r="T34" s="66">
        <f t="shared" si="2"/>
        <v>48.101305999999994</v>
      </c>
      <c r="U34" s="67"/>
      <c r="V34" s="17"/>
      <c r="W34" s="17"/>
      <c r="X34" s="17"/>
    </row>
    <row r="35" spans="1:25" ht="30.75" customHeight="1" x14ac:dyDescent="0.25">
      <c r="A35" s="7" t="s">
        <v>37</v>
      </c>
      <c r="B35" s="6" t="s">
        <v>48</v>
      </c>
      <c r="C35" s="6" t="s">
        <v>51</v>
      </c>
      <c r="D35" s="103" t="s">
        <v>77</v>
      </c>
      <c r="E35" s="103"/>
      <c r="F35" s="103"/>
      <c r="G35" s="103"/>
      <c r="H35" s="103"/>
      <c r="I35" s="103"/>
      <c r="J35" s="103"/>
      <c r="K35" s="103"/>
      <c r="L35" s="103"/>
      <c r="M35" s="103"/>
      <c r="N35" s="6" t="s">
        <v>59</v>
      </c>
      <c r="O35" s="6">
        <v>6</v>
      </c>
      <c r="P35" s="6">
        <v>1557.99</v>
      </c>
      <c r="Q35" s="10">
        <f t="shared" si="1"/>
        <v>1912.4327250000001</v>
      </c>
      <c r="R35" s="11">
        <f t="shared" si="0"/>
        <v>11474.59635</v>
      </c>
      <c r="S35" s="28" t="s">
        <v>60</v>
      </c>
      <c r="T35" s="66">
        <f t="shared" si="2"/>
        <v>11474.59635</v>
      </c>
      <c r="U35" s="67"/>
      <c r="V35" s="17"/>
      <c r="W35" s="17"/>
      <c r="X35" s="17"/>
    </row>
    <row r="36" spans="1:25" ht="33.75" customHeight="1" thickBot="1" x14ac:dyDescent="0.3">
      <c r="A36" s="7" t="s">
        <v>38</v>
      </c>
      <c r="B36" s="6" t="s">
        <v>47</v>
      </c>
      <c r="C36" s="6">
        <v>102737</v>
      </c>
      <c r="D36" s="103" t="s">
        <v>78</v>
      </c>
      <c r="E36" s="103"/>
      <c r="F36" s="103"/>
      <c r="G36" s="103"/>
      <c r="H36" s="103"/>
      <c r="I36" s="103"/>
      <c r="J36" s="103"/>
      <c r="K36" s="103"/>
      <c r="L36" s="103"/>
      <c r="M36" s="103"/>
      <c r="N36" s="6" t="s">
        <v>59</v>
      </c>
      <c r="O36" s="6">
        <v>3</v>
      </c>
      <c r="P36" s="6">
        <v>998.83</v>
      </c>
      <c r="Q36" s="10">
        <f>P36*(1.2275)</f>
        <v>1226.0638250000002</v>
      </c>
      <c r="R36" s="11">
        <f>Q36*O36</f>
        <v>3678.1914750000005</v>
      </c>
      <c r="S36" s="28" t="s">
        <v>60</v>
      </c>
      <c r="T36" s="78">
        <f>R36</f>
        <v>3678.1914750000005</v>
      </c>
      <c r="U36" s="79"/>
      <c r="V36" s="17"/>
      <c r="W36" s="17"/>
      <c r="X36" s="17"/>
    </row>
    <row r="37" spans="1:25" ht="16.5" thickBot="1" x14ac:dyDescent="0.3">
      <c r="A37" s="104" t="s">
        <v>39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24">
        <f>SUM(R38:R42)</f>
        <v>13463.131325399998</v>
      </c>
      <c r="S37" s="30"/>
      <c r="T37" s="80">
        <f>SUM(T38:U42)</f>
        <v>0</v>
      </c>
      <c r="U37" s="81"/>
      <c r="V37" s="17"/>
      <c r="W37" s="17"/>
      <c r="X37" s="17"/>
    </row>
    <row r="38" spans="1:25" x14ac:dyDescent="0.25">
      <c r="A38" s="7" t="s">
        <v>40</v>
      </c>
      <c r="B38" s="6" t="s">
        <v>80</v>
      </c>
      <c r="C38" s="6">
        <v>34721</v>
      </c>
      <c r="D38" s="112" t="s">
        <v>79</v>
      </c>
      <c r="E38" s="112"/>
      <c r="F38" s="112"/>
      <c r="G38" s="112"/>
      <c r="H38" s="112"/>
      <c r="I38" s="112"/>
      <c r="J38" s="112"/>
      <c r="K38" s="112"/>
      <c r="L38" s="112"/>
      <c r="M38" s="112"/>
      <c r="N38" s="6" t="s">
        <v>55</v>
      </c>
      <c r="O38" s="6">
        <v>5.81</v>
      </c>
      <c r="P38" s="6">
        <v>1121.79</v>
      </c>
      <c r="Q38" s="10">
        <f>P38*(1.2275)</f>
        <v>1376.9972250000001</v>
      </c>
      <c r="R38" s="11">
        <f>Q38*O38</f>
        <v>8000.3538772499996</v>
      </c>
      <c r="S38" s="28" t="s">
        <v>60</v>
      </c>
      <c r="T38" s="60" t="s">
        <v>60</v>
      </c>
      <c r="U38" s="61"/>
      <c r="V38" s="17"/>
      <c r="W38" s="17"/>
      <c r="X38" s="17"/>
    </row>
    <row r="39" spans="1:25" ht="30.75" customHeight="1" x14ac:dyDescent="0.25">
      <c r="A39" s="7" t="s">
        <v>41</v>
      </c>
      <c r="B39" s="6" t="s">
        <v>47</v>
      </c>
      <c r="C39" s="6">
        <v>21015</v>
      </c>
      <c r="D39" s="103" t="s">
        <v>81</v>
      </c>
      <c r="E39" s="103"/>
      <c r="F39" s="103"/>
      <c r="G39" s="103"/>
      <c r="H39" s="103"/>
      <c r="I39" s="103"/>
      <c r="J39" s="103"/>
      <c r="K39" s="103"/>
      <c r="L39" s="103"/>
      <c r="M39" s="103"/>
      <c r="N39" s="6" t="s">
        <v>58</v>
      </c>
      <c r="O39" s="6">
        <v>28.6</v>
      </c>
      <c r="P39" s="6">
        <v>108.46</v>
      </c>
      <c r="Q39" s="10">
        <f>P39*(1.2275)</f>
        <v>133.13464999999999</v>
      </c>
      <c r="R39" s="11">
        <f t="shared" si="0"/>
        <v>3807.6509900000001</v>
      </c>
      <c r="S39" s="28" t="s">
        <v>60</v>
      </c>
      <c r="T39" s="62" t="s">
        <v>60</v>
      </c>
      <c r="U39" s="63"/>
      <c r="V39" s="17"/>
      <c r="W39" s="17"/>
      <c r="X39" s="17"/>
    </row>
    <row r="40" spans="1:25" x14ac:dyDescent="0.25">
      <c r="A40" s="7" t="s">
        <v>42</v>
      </c>
      <c r="B40" s="6" t="s">
        <v>47</v>
      </c>
      <c r="C40" s="6">
        <v>93358</v>
      </c>
      <c r="D40" s="112" t="s">
        <v>82</v>
      </c>
      <c r="E40" s="112"/>
      <c r="F40" s="112"/>
      <c r="G40" s="112"/>
      <c r="H40" s="112"/>
      <c r="I40" s="112"/>
      <c r="J40" s="112"/>
      <c r="K40" s="112"/>
      <c r="L40" s="112"/>
      <c r="M40" s="112"/>
      <c r="N40" s="6" t="s">
        <v>56</v>
      </c>
      <c r="O40" s="6">
        <v>1.63</v>
      </c>
      <c r="P40" s="6">
        <v>78.83</v>
      </c>
      <c r="Q40" s="10">
        <f>P40*(1.2275)</f>
        <v>96.763824999999997</v>
      </c>
      <c r="R40" s="11">
        <f t="shared" si="0"/>
        <v>157.72503474999999</v>
      </c>
      <c r="S40" s="28" t="s">
        <v>60</v>
      </c>
      <c r="T40" s="62" t="s">
        <v>60</v>
      </c>
      <c r="U40" s="63"/>
      <c r="V40" s="17"/>
      <c r="W40" s="17"/>
      <c r="X40" s="17"/>
    </row>
    <row r="41" spans="1:25" ht="29.25" customHeight="1" x14ac:dyDescent="0.25">
      <c r="A41" s="7" t="s">
        <v>43</v>
      </c>
      <c r="B41" s="6" t="s">
        <v>47</v>
      </c>
      <c r="C41" s="6">
        <v>94975</v>
      </c>
      <c r="D41" s="103" t="s">
        <v>83</v>
      </c>
      <c r="E41" s="103"/>
      <c r="F41" s="103"/>
      <c r="G41" s="103"/>
      <c r="H41" s="103"/>
      <c r="I41" s="103"/>
      <c r="J41" s="103"/>
      <c r="K41" s="103"/>
      <c r="L41" s="103"/>
      <c r="M41" s="103"/>
      <c r="N41" s="6" t="s">
        <v>56</v>
      </c>
      <c r="O41" s="6">
        <v>1.63</v>
      </c>
      <c r="P41" s="6">
        <v>465.38</v>
      </c>
      <c r="Q41" s="10">
        <f>P41*(1.2275)</f>
        <v>571.25395000000003</v>
      </c>
      <c r="R41" s="11">
        <f t="shared" si="0"/>
        <v>931.14393849999999</v>
      </c>
      <c r="S41" s="28" t="s">
        <v>60</v>
      </c>
      <c r="T41" s="62" t="s">
        <v>60</v>
      </c>
      <c r="U41" s="63"/>
      <c r="V41" s="17"/>
      <c r="W41" s="17"/>
      <c r="X41" s="17"/>
    </row>
    <row r="42" spans="1:25" ht="32.25" customHeight="1" thickBot="1" x14ac:dyDescent="0.3">
      <c r="A42" s="7" t="s">
        <v>44</v>
      </c>
      <c r="B42" s="6" t="s">
        <v>47</v>
      </c>
      <c r="C42" s="6">
        <v>103670</v>
      </c>
      <c r="D42" s="103" t="s">
        <v>84</v>
      </c>
      <c r="E42" s="103"/>
      <c r="F42" s="103"/>
      <c r="G42" s="103"/>
      <c r="H42" s="103"/>
      <c r="I42" s="103"/>
      <c r="J42" s="103"/>
      <c r="K42" s="103"/>
      <c r="L42" s="103"/>
      <c r="M42" s="103"/>
      <c r="N42" s="6" t="s">
        <v>56</v>
      </c>
      <c r="O42" s="6">
        <v>1.63</v>
      </c>
      <c r="P42" s="6">
        <v>283.012</v>
      </c>
      <c r="Q42" s="10">
        <f>P42*(1.2275)</f>
        <v>347.39723000000004</v>
      </c>
      <c r="R42" s="11">
        <f t="shared" si="0"/>
        <v>566.25748490000001</v>
      </c>
      <c r="S42" s="28" t="s">
        <v>60</v>
      </c>
      <c r="T42" s="64" t="s">
        <v>60</v>
      </c>
      <c r="U42" s="65"/>
      <c r="V42" s="17"/>
      <c r="W42" s="17"/>
      <c r="X42" s="17"/>
    </row>
    <row r="43" spans="1:25" ht="16.5" thickBot="1" x14ac:dyDescent="0.3">
      <c r="A43" s="104" t="s">
        <v>45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24">
        <f>R44</f>
        <v>20998.314675000001</v>
      </c>
      <c r="S43" s="30">
        <v>6998.39</v>
      </c>
      <c r="T43" s="35">
        <f>T44</f>
        <v>6998.39</v>
      </c>
      <c r="U43" s="36"/>
      <c r="V43" s="17"/>
      <c r="W43" s="17"/>
      <c r="X43" s="17"/>
    </row>
    <row r="44" spans="1:25" ht="17.25" customHeight="1" thickBot="1" x14ac:dyDescent="0.3">
      <c r="A44" s="15" t="s">
        <v>46</v>
      </c>
      <c r="B44" s="16" t="s">
        <v>49</v>
      </c>
      <c r="C44" s="22" t="s">
        <v>52</v>
      </c>
      <c r="D44" s="114" t="s">
        <v>53</v>
      </c>
      <c r="E44" s="114"/>
      <c r="F44" s="114"/>
      <c r="G44" s="114"/>
      <c r="H44" s="114"/>
      <c r="I44" s="114"/>
      <c r="J44" s="114"/>
      <c r="K44" s="114"/>
      <c r="L44" s="114"/>
      <c r="M44" s="114"/>
      <c r="N44" s="22" t="s">
        <v>54</v>
      </c>
      <c r="O44" s="22">
        <v>3</v>
      </c>
      <c r="P44" s="22">
        <v>5702.19</v>
      </c>
      <c r="Q44" s="31">
        <f>P44*(1.2275)</f>
        <v>6999.4382249999999</v>
      </c>
      <c r="R44" s="31">
        <f>Q44*O44</f>
        <v>20998.314675000001</v>
      </c>
      <c r="S44" s="32">
        <v>6998.39</v>
      </c>
      <c r="T44" s="37">
        <f>S44</f>
        <v>6998.39</v>
      </c>
      <c r="U44" s="38"/>
      <c r="V44" s="17"/>
      <c r="W44" s="17"/>
      <c r="X44" s="17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7"/>
      <c r="U45" s="17"/>
      <c r="V45" s="17"/>
      <c r="W45" s="17"/>
      <c r="X45" s="17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7"/>
      <c r="U46" s="17"/>
      <c r="V46" s="17"/>
      <c r="W46" s="17"/>
      <c r="X46" s="17"/>
    </row>
    <row r="47" spans="1:25" x14ac:dyDescent="0.25">
      <c r="A47" s="1"/>
      <c r="B47" s="1"/>
      <c r="C47" s="1"/>
      <c r="D47" s="95"/>
      <c r="E47" s="95"/>
      <c r="F47" s="95"/>
      <c r="G47" s="95"/>
      <c r="H47" s="95"/>
      <c r="I47" s="95"/>
      <c r="J47" s="95"/>
      <c r="K47" s="95"/>
      <c r="L47" s="1"/>
      <c r="M47" s="1"/>
      <c r="N47" s="1"/>
      <c r="O47" s="95"/>
      <c r="P47" s="95"/>
      <c r="Q47" s="95"/>
      <c r="R47" s="95"/>
      <c r="S47" s="1"/>
      <c r="T47" s="1"/>
      <c r="U47" s="1"/>
      <c r="V47" s="1"/>
      <c r="W47" s="1"/>
      <c r="X47" s="1"/>
    </row>
    <row r="48" spans="1:25" x14ac:dyDescent="0.25">
      <c r="A48" s="1"/>
      <c r="B48" s="1"/>
      <c r="C48" s="1"/>
      <c r="D48" s="115"/>
      <c r="E48" s="115"/>
      <c r="F48" s="115"/>
      <c r="G48" s="115"/>
      <c r="H48" s="115"/>
      <c r="I48" s="115"/>
      <c r="J48" s="115"/>
      <c r="K48" s="115"/>
      <c r="L48" s="1"/>
      <c r="M48" s="1"/>
      <c r="N48" s="1"/>
      <c r="O48" s="95"/>
      <c r="P48" s="95"/>
      <c r="Q48" s="95"/>
      <c r="R48" s="95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13" t="s">
        <v>85</v>
      </c>
      <c r="E49" s="113"/>
      <c r="F49" s="113"/>
      <c r="G49" s="113"/>
      <c r="H49" s="113"/>
      <c r="I49" s="113"/>
      <c r="J49" s="113"/>
      <c r="K49" s="113"/>
      <c r="L49" s="1"/>
      <c r="M49" s="1"/>
      <c r="N49" s="1"/>
      <c r="O49" s="113" t="s">
        <v>89</v>
      </c>
      <c r="P49" s="113"/>
      <c r="Q49" s="113"/>
      <c r="R49" s="113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07" t="s">
        <v>86</v>
      </c>
      <c r="F50" s="107"/>
      <c r="G50" s="107"/>
      <c r="H50" s="107"/>
      <c r="I50" s="107"/>
      <c r="J50" s="107"/>
      <c r="K50" s="1"/>
      <c r="L50" s="1"/>
      <c r="M50" s="1"/>
      <c r="N50" s="1"/>
      <c r="O50" s="107" t="s">
        <v>88</v>
      </c>
      <c r="P50" s="107"/>
      <c r="Q50" s="107"/>
      <c r="R50" s="107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07" t="s">
        <v>87</v>
      </c>
      <c r="P51" s="107"/>
      <c r="Q51" s="107"/>
      <c r="R51" s="107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108"/>
      <c r="G54" s="10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5"/>
      <c r="Q56" s="95"/>
      <c r="R56" s="95"/>
      <c r="S56" s="95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 t="s">
        <v>61</v>
      </c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4" spans="1:24" x14ac:dyDescent="0.25">
      <c r="T74" s="14"/>
    </row>
    <row r="82" spans="16:18" x14ac:dyDescent="0.25">
      <c r="P82" s="13"/>
    </row>
    <row r="87" spans="16:18" x14ac:dyDescent="0.25">
      <c r="R87" s="12"/>
    </row>
  </sheetData>
  <mergeCells count="84">
    <mergeCell ref="P56:S56"/>
    <mergeCell ref="O47:R48"/>
    <mergeCell ref="O49:R49"/>
    <mergeCell ref="A43:Q43"/>
    <mergeCell ref="D41:M41"/>
    <mergeCell ref="D42:M42"/>
    <mergeCell ref="D44:M44"/>
    <mergeCell ref="D49:K49"/>
    <mergeCell ref="D47:K48"/>
    <mergeCell ref="O50:R50"/>
    <mergeCell ref="A15:Q15"/>
    <mergeCell ref="D38:M38"/>
    <mergeCell ref="D39:M39"/>
    <mergeCell ref="D40:M40"/>
    <mergeCell ref="A11:M12"/>
    <mergeCell ref="D23:M23"/>
    <mergeCell ref="D25:M25"/>
    <mergeCell ref="D26:M26"/>
    <mergeCell ref="D28:M28"/>
    <mergeCell ref="A24:Q24"/>
    <mergeCell ref="A18:Q18"/>
    <mergeCell ref="A20:Q20"/>
    <mergeCell ref="D17:M17"/>
    <mergeCell ref="D19:M19"/>
    <mergeCell ref="D21:M21"/>
    <mergeCell ref="D22:M22"/>
    <mergeCell ref="D16:M16"/>
    <mergeCell ref="A27:Q27"/>
    <mergeCell ref="E50:J50"/>
    <mergeCell ref="F54:G54"/>
    <mergeCell ref="D29:M29"/>
    <mergeCell ref="D30:M30"/>
    <mergeCell ref="D31:M31"/>
    <mergeCell ref="A37:Q37"/>
    <mergeCell ref="D32:M32"/>
    <mergeCell ref="D33:M33"/>
    <mergeCell ref="D34:M34"/>
    <mergeCell ref="D35:M35"/>
    <mergeCell ref="D36:M36"/>
    <mergeCell ref="O51:R51"/>
    <mergeCell ref="A1:S5"/>
    <mergeCell ref="A8:M9"/>
    <mergeCell ref="A7:M7"/>
    <mergeCell ref="A10:M10"/>
    <mergeCell ref="D13:M13"/>
    <mergeCell ref="T18:U18"/>
    <mergeCell ref="T19:U19"/>
    <mergeCell ref="T20:U20"/>
    <mergeCell ref="T22:U22"/>
    <mergeCell ref="T21:U21"/>
    <mergeCell ref="T13:U13"/>
    <mergeCell ref="T14:U14"/>
    <mergeCell ref="T15:U15"/>
    <mergeCell ref="T16:U16"/>
    <mergeCell ref="T17:U17"/>
    <mergeCell ref="T35:U35"/>
    <mergeCell ref="T36:U36"/>
    <mergeCell ref="T37:U37"/>
    <mergeCell ref="T28:U28"/>
    <mergeCell ref="T29:U29"/>
    <mergeCell ref="T30:U30"/>
    <mergeCell ref="T31:U31"/>
    <mergeCell ref="T32:U32"/>
    <mergeCell ref="T23:U23"/>
    <mergeCell ref="T24:U24"/>
    <mergeCell ref="T26:U26"/>
    <mergeCell ref="T25:U25"/>
    <mergeCell ref="T27:U27"/>
    <mergeCell ref="T43:U43"/>
    <mergeCell ref="T44:U44"/>
    <mergeCell ref="T1:U5"/>
    <mergeCell ref="N12:U12"/>
    <mergeCell ref="N11:U11"/>
    <mergeCell ref="N10:U10"/>
    <mergeCell ref="N8:U9"/>
    <mergeCell ref="N7:U7"/>
    <mergeCell ref="A6:U6"/>
    <mergeCell ref="T38:U38"/>
    <mergeCell ref="T39:U39"/>
    <mergeCell ref="T40:U40"/>
    <mergeCell ref="T41:U41"/>
    <mergeCell ref="T42:U42"/>
    <mergeCell ref="T33:U33"/>
    <mergeCell ref="T34:U34"/>
  </mergeCells>
  <phoneticPr fontId="4" type="noConversion"/>
  <pageMargins left="0.511811024" right="0.511811024" top="0.78740157499999996" bottom="0.78740157499999996" header="0.31496062000000002" footer="0.31496062000000002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cp:lastPrinted>2026-05-12T15:41:24Z</cp:lastPrinted>
  <dcterms:created xsi:type="dcterms:W3CDTF">2026-03-10T11:51:06Z</dcterms:created>
  <dcterms:modified xsi:type="dcterms:W3CDTF">2026-05-19T16:15:31Z</dcterms:modified>
</cp:coreProperties>
</file>